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7180D242-81A5-49D5-8BDC-07F803E72C5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Нормы расчет" sheetId="2" r:id="rId1"/>
    <sheet name="нормативы ОС new" sheetId="13" r:id="rId2"/>
    <sheet name="нормативы канцелярия" sheetId="9" r:id="rId3"/>
    <sheet name="нормативы хозяйственные" sheetId="12" r:id="rId4"/>
  </sheets>
  <definedNames>
    <definedName name="_xlnm.Print_Area" localSheetId="2">'нормативы канцелярия'!$A$1:$H$119</definedName>
    <definedName name="_xlnm.Print_Area" localSheetId="1">'нормативы ОС new'!$A$1:$G$64</definedName>
    <definedName name="_xlnm.Print_Area" localSheetId="3">'нормативы хозяйственные'!$A$1:$G$106</definedName>
    <definedName name="_xlnm.Print_Area" localSheetId="0">'Нормы расчет'!$A$1:$G$476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2" l="1"/>
  <c r="F226" i="2"/>
  <c r="E202" i="2"/>
  <c r="D167" i="2"/>
  <c r="D15" i="2"/>
  <c r="D16" i="2"/>
  <c r="E277" i="2"/>
  <c r="E129" i="2" l="1"/>
  <c r="F225" i="2" l="1"/>
  <c r="G102" i="12" l="1"/>
  <c r="F122" i="2" l="1"/>
  <c r="D315" i="2" l="1"/>
  <c r="D314" i="2"/>
  <c r="E314" i="2" l="1"/>
  <c r="E315" i="2"/>
  <c r="E316" i="2" l="1"/>
  <c r="G311" i="2" s="1"/>
  <c r="E254" i="2"/>
  <c r="E253" i="2"/>
  <c r="E252" i="2"/>
  <c r="E251" i="2"/>
  <c r="E250" i="2"/>
  <c r="E249" i="2"/>
  <c r="E247" i="2"/>
  <c r="E255" i="2" l="1"/>
  <c r="H47" i="9"/>
  <c r="H32" i="9"/>
  <c r="F223" i="2" l="1"/>
  <c r="E203" i="2"/>
  <c r="E171" i="2"/>
  <c r="E167" i="2"/>
  <c r="E102" i="2" l="1"/>
  <c r="C91" i="2"/>
  <c r="E61" i="2" l="1"/>
  <c r="E65" i="2"/>
  <c r="H112" i="9" l="1"/>
  <c r="H99" i="9"/>
  <c r="E305" i="2" l="1"/>
  <c r="E409" i="2" l="1"/>
  <c r="E413" i="2"/>
  <c r="E410" i="2"/>
  <c r="E408" i="2"/>
  <c r="E407" i="2"/>
  <c r="E415" i="2"/>
  <c r="E359" i="2"/>
  <c r="E360" i="2" s="1"/>
  <c r="G356" i="2" s="1"/>
  <c r="E345" i="2"/>
  <c r="E346" i="2" s="1"/>
  <c r="G342" i="2" s="1"/>
  <c r="F331" i="2"/>
  <c r="F330" i="2"/>
  <c r="F332" i="2" l="1"/>
  <c r="G327" i="2" s="1"/>
  <c r="F115" i="2" l="1"/>
  <c r="E308" i="2" l="1"/>
  <c r="E307" i="2"/>
  <c r="E306" i="2"/>
  <c r="E297" i="2"/>
  <c r="E298" i="2" s="1"/>
  <c r="G295" i="2" s="1"/>
  <c r="E291" i="2"/>
  <c r="E292" i="2" s="1"/>
  <c r="G289" i="2" s="1"/>
  <c r="G288" i="2"/>
  <c r="E309" i="2" l="1"/>
  <c r="G303" i="2" s="1"/>
  <c r="G286" i="2" s="1"/>
  <c r="E201" i="2"/>
  <c r="C17" i="2"/>
  <c r="H52" i="9"/>
  <c r="G68" i="12" l="1"/>
  <c r="G99" i="12"/>
  <c r="G85" i="12"/>
  <c r="G86" i="12"/>
  <c r="G83" i="12"/>
  <c r="G101" i="12" l="1"/>
  <c r="G93" i="12"/>
  <c r="G45" i="12"/>
  <c r="G48" i="12" l="1"/>
  <c r="G47" i="12"/>
  <c r="G37" i="12"/>
  <c r="G40" i="12"/>
  <c r="G14" i="12"/>
  <c r="G41" i="12"/>
  <c r="G69" i="12"/>
  <c r="G26" i="12"/>
  <c r="G74" i="12"/>
  <c r="G51" i="12"/>
  <c r="G67" i="12"/>
  <c r="G58" i="12"/>
  <c r="G22" i="12"/>
  <c r="G18" i="12"/>
  <c r="G9" i="12"/>
  <c r="H89" i="9"/>
  <c r="H88" i="9"/>
  <c r="H87" i="9"/>
  <c r="H92" i="9"/>
  <c r="H65" i="9"/>
  <c r="H64" i="9"/>
  <c r="C284" i="2" l="1"/>
  <c r="C278" i="2"/>
  <c r="H111" i="9"/>
  <c r="H109" i="9"/>
  <c r="H105" i="9"/>
  <c r="H31" i="9"/>
  <c r="H75" i="9"/>
  <c r="H68" i="9"/>
  <c r="H22" i="9"/>
  <c r="H98" i="9"/>
  <c r="H95" i="9"/>
  <c r="H84" i="9"/>
  <c r="H71" i="9"/>
  <c r="H13" i="9" l="1"/>
  <c r="E162" i="2" l="1"/>
  <c r="E161" i="2"/>
  <c r="F222" i="2" l="1"/>
  <c r="F224" i="2" l="1"/>
  <c r="E66" i="2" l="1"/>
  <c r="G100" i="12" l="1"/>
  <c r="G98" i="12"/>
  <c r="G97" i="12"/>
  <c r="G96" i="12"/>
  <c r="G95" i="12"/>
  <c r="G94" i="12"/>
  <c r="G92" i="12"/>
  <c r="G91" i="12"/>
  <c r="G90" i="12"/>
  <c r="G89" i="12"/>
  <c r="G84" i="12"/>
  <c r="G88" i="12"/>
  <c r="G87" i="12"/>
  <c r="G82" i="12"/>
  <c r="G81" i="12"/>
  <c r="G80" i="12"/>
  <c r="G79" i="12"/>
  <c r="G78" i="12"/>
  <c r="G77" i="12"/>
  <c r="G76" i="12"/>
  <c r="G75" i="12"/>
  <c r="G73" i="12"/>
  <c r="G72" i="12"/>
  <c r="G71" i="12"/>
  <c r="G70" i="12"/>
  <c r="G66" i="12"/>
  <c r="G65" i="12"/>
  <c r="G64" i="12"/>
  <c r="G61" i="12"/>
  <c r="G63" i="12"/>
  <c r="G62" i="12"/>
  <c r="G60" i="12"/>
  <c r="G55" i="12"/>
  <c r="G54" i="12"/>
  <c r="G53" i="12"/>
  <c r="G50" i="12"/>
  <c r="G59" i="12"/>
  <c r="G56" i="12"/>
  <c r="G57" i="12"/>
  <c r="G49" i="12"/>
  <c r="G42" i="12"/>
  <c r="G44" i="12"/>
  <c r="G43" i="12"/>
  <c r="G46" i="12"/>
  <c r="G39" i="12"/>
  <c r="G38" i="12"/>
  <c r="G36" i="12"/>
  <c r="G35" i="12"/>
  <c r="G34" i="12"/>
  <c r="G33" i="12"/>
  <c r="G32" i="12"/>
  <c r="G31" i="12"/>
  <c r="G30" i="12"/>
  <c r="G29" i="12"/>
  <c r="G28" i="12"/>
  <c r="G27" i="12"/>
  <c r="G25" i="12"/>
  <c r="G24" i="12"/>
  <c r="G23" i="12"/>
  <c r="G21" i="12"/>
  <c r="G20" i="12"/>
  <c r="G19" i="12"/>
  <c r="G17" i="12"/>
  <c r="G16" i="12"/>
  <c r="G15" i="12"/>
  <c r="G13" i="12"/>
  <c r="G12" i="12"/>
  <c r="G11" i="12"/>
  <c r="G10" i="12"/>
  <c r="G8" i="12"/>
  <c r="G7" i="12"/>
  <c r="G103" i="12" l="1"/>
  <c r="E418" i="2"/>
  <c r="G105" i="12" l="1"/>
  <c r="H86" i="9"/>
  <c r="G106" i="12" l="1"/>
  <c r="C441" i="2" s="1"/>
  <c r="D441" i="2" s="1"/>
  <c r="D442" i="2" s="1"/>
  <c r="G438" i="2" s="1"/>
  <c r="H56" i="9"/>
  <c r="H110" i="9"/>
  <c r="H108" i="9"/>
  <c r="H17" i="9" l="1"/>
  <c r="H91" i="9"/>
  <c r="H90" i="9"/>
  <c r="H39" i="9" l="1"/>
  <c r="H45" i="9"/>
  <c r="H44" i="9"/>
  <c r="H10" i="9"/>
  <c r="H9" i="9"/>
  <c r="H53" i="9"/>
  <c r="H61" i="9"/>
  <c r="H60" i="9"/>
  <c r="H70" i="9"/>
  <c r="H43" i="9"/>
  <c r="H81" i="9"/>
  <c r="H97" i="9"/>
  <c r="H58" i="9"/>
  <c r="H25" i="9"/>
  <c r="H24" i="9"/>
  <c r="H50" i="9"/>
  <c r="H51" i="9"/>
  <c r="H49" i="9"/>
  <c r="H48" i="9"/>
  <c r="H36" i="9"/>
  <c r="H37" i="9"/>
  <c r="H54" i="9"/>
  <c r="H67" i="9"/>
  <c r="C79" i="2"/>
  <c r="C242" i="2"/>
  <c r="F216" i="2" l="1"/>
  <c r="C115" i="2" l="1"/>
  <c r="E114" i="2"/>
  <c r="E113" i="2"/>
  <c r="E112" i="2"/>
  <c r="E111" i="2"/>
  <c r="E414" i="2" l="1"/>
  <c r="E405" i="2"/>
  <c r="E411" i="2"/>
  <c r="H35" i="9" l="1"/>
  <c r="H30" i="9"/>
  <c r="H83" i="9"/>
  <c r="H21" i="9"/>
  <c r="H82" i="9"/>
  <c r="H18" i="9"/>
  <c r="H113" i="9"/>
  <c r="H107" i="9"/>
  <c r="H106" i="9"/>
  <c r="H104" i="9"/>
  <c r="H103" i="9"/>
  <c r="H102" i="9"/>
  <c r="H101" i="9"/>
  <c r="H100" i="9"/>
  <c r="H96" i="9"/>
  <c r="H94" i="9"/>
  <c r="H93" i="9"/>
  <c r="H85" i="9"/>
  <c r="H78" i="9"/>
  <c r="H76" i="9"/>
  <c r="H77" i="9"/>
  <c r="H72" i="9"/>
  <c r="H73" i="9"/>
  <c r="H74" i="9"/>
  <c r="H69" i="9"/>
  <c r="H66" i="9"/>
  <c r="H114" i="9"/>
  <c r="H80" i="9"/>
  <c r="H79" i="9"/>
  <c r="H63" i="9"/>
  <c r="H62" i="9"/>
  <c r="H59" i="9"/>
  <c r="H55" i="9"/>
  <c r="H46" i="9"/>
  <c r="H57" i="9"/>
  <c r="H42" i="9"/>
  <c r="H41" i="9"/>
  <c r="H40" i="9"/>
  <c r="H38" i="9"/>
  <c r="H33" i="9"/>
  <c r="H34" i="9"/>
  <c r="H29" i="9"/>
  <c r="H28" i="9"/>
  <c r="H27" i="9"/>
  <c r="H26" i="9"/>
  <c r="H20" i="9"/>
  <c r="H19" i="9"/>
  <c r="H16" i="9"/>
  <c r="H15" i="9"/>
  <c r="H14" i="9"/>
  <c r="H12" i="9"/>
  <c r="H11" i="9"/>
  <c r="H8" i="9"/>
  <c r="H7" i="9"/>
  <c r="H6" i="9"/>
  <c r="E429" i="2"/>
  <c r="E428" i="2"/>
  <c r="E419" i="2"/>
  <c r="E417" i="2"/>
  <c r="E416" i="2"/>
  <c r="E412" i="2"/>
  <c r="E406" i="2"/>
  <c r="E194" i="2"/>
  <c r="E193" i="2"/>
  <c r="E183" i="2"/>
  <c r="E190" i="2"/>
  <c r="E192" i="2"/>
  <c r="E191" i="2"/>
  <c r="E189" i="2"/>
  <c r="E188" i="2"/>
  <c r="E187" i="2"/>
  <c r="E186" i="2"/>
  <c r="E185" i="2"/>
  <c r="E184" i="2"/>
  <c r="E181" i="2"/>
  <c r="E180" i="2"/>
  <c r="E179" i="2"/>
  <c r="E178" i="2"/>
  <c r="E177" i="2"/>
  <c r="E176" i="2"/>
  <c r="E175" i="2"/>
  <c r="E174" i="2"/>
  <c r="E173" i="2"/>
  <c r="E170" i="2"/>
  <c r="E169" i="2"/>
  <c r="E168" i="2"/>
  <c r="E166" i="2"/>
  <c r="E165" i="2"/>
  <c r="E164" i="2"/>
  <c r="E163" i="2"/>
  <c r="E160" i="2"/>
  <c r="E36" i="2"/>
  <c r="E35" i="2"/>
  <c r="E34" i="2"/>
  <c r="E195" i="2" l="1"/>
  <c r="G156" i="2" s="1"/>
  <c r="H115" i="9"/>
  <c r="H117" i="9" s="1"/>
  <c r="H119" i="9" s="1"/>
  <c r="E420" i="2"/>
  <c r="G403" i="2" s="1"/>
  <c r="G244" i="2"/>
  <c r="B242" i="2" s="1"/>
  <c r="E37" i="2"/>
  <c r="G31" i="2" s="1"/>
  <c r="D435" i="2" l="1"/>
  <c r="F220" i="2" l="1"/>
  <c r="F218" i="2"/>
  <c r="F221" i="2"/>
  <c r="F219" i="2"/>
  <c r="F217" i="2"/>
  <c r="F214" i="2"/>
  <c r="F215" i="2"/>
  <c r="F227" i="2" l="1"/>
  <c r="G211" i="2"/>
  <c r="B209" i="2" s="1"/>
  <c r="F457" i="2" l="1"/>
  <c r="F456" i="2"/>
  <c r="F455" i="2"/>
  <c r="F454" i="2"/>
  <c r="F453" i="2"/>
  <c r="F452" i="2"/>
  <c r="F451" i="2"/>
  <c r="F458" i="2" l="1"/>
  <c r="G448" i="2" s="1"/>
  <c r="E128" i="2" l="1"/>
  <c r="E130" i="2" l="1"/>
  <c r="G125" i="2" s="1"/>
  <c r="E101" i="2"/>
  <c r="E100" i="2"/>
  <c r="E99" i="2"/>
  <c r="E64" i="2"/>
  <c r="E58" i="2"/>
  <c r="E57" i="2"/>
  <c r="E59" i="2"/>
  <c r="E56" i="2"/>
  <c r="E103" i="2" l="1"/>
  <c r="G96" i="2" s="1"/>
  <c r="F16" i="2" l="1"/>
  <c r="E284" i="2" l="1"/>
  <c r="E435" i="2" l="1"/>
  <c r="E430" i="2" l="1"/>
  <c r="G425" i="2" s="1"/>
  <c r="E436" i="2"/>
  <c r="G432" i="2" s="1"/>
  <c r="G400" i="2"/>
  <c r="G398" i="2" s="1"/>
  <c r="E388" i="2"/>
  <c r="E389" i="2" s="1"/>
  <c r="G385" i="2" s="1"/>
  <c r="G378" i="2"/>
  <c r="G423" i="2" l="1"/>
  <c r="G376" i="2"/>
  <c r="G362" i="2"/>
  <c r="G326" i="2" l="1"/>
  <c r="G324" i="2" s="1"/>
  <c r="G318" i="2" l="1"/>
  <c r="F283" i="2"/>
  <c r="F284" i="2" s="1"/>
  <c r="G280" i="2" s="1"/>
  <c r="C272" i="2" s="1"/>
  <c r="E278" i="2"/>
  <c r="G260" i="2"/>
  <c r="G274" i="2" l="1"/>
  <c r="B272" i="2" s="1"/>
  <c r="D272" i="2" s="1"/>
  <c r="G137" i="2"/>
  <c r="G269" i="2" l="1"/>
  <c r="G267" i="2" s="1"/>
  <c r="G19" i="2"/>
  <c r="F15" i="2" l="1"/>
  <c r="F17" i="2" s="1"/>
  <c r="G12" i="2" s="1"/>
  <c r="G8" i="2" l="1"/>
  <c r="E231" i="2"/>
  <c r="E63" i="2"/>
  <c r="E62" i="2"/>
  <c r="C123" i="2"/>
  <c r="D242" i="2" l="1"/>
  <c r="G239" i="2" s="1"/>
  <c r="G237" i="2" s="1"/>
  <c r="G236" i="2" s="1"/>
  <c r="E232" i="2"/>
  <c r="C209" i="2" s="1"/>
  <c r="D209" i="2" s="1"/>
  <c r="E200" i="2"/>
  <c r="D154" i="2"/>
  <c r="G148" i="2" s="1"/>
  <c r="D146" i="2"/>
  <c r="G141" i="2" s="1"/>
  <c r="G228" i="2" l="1"/>
  <c r="G206" i="2" s="1"/>
  <c r="E204" i="2"/>
  <c r="G197" i="2" s="1"/>
  <c r="D135" i="2"/>
  <c r="G132" i="2" s="1"/>
  <c r="F121" i="2"/>
  <c r="F120" i="2"/>
  <c r="G139" i="2" l="1"/>
  <c r="F123" i="2"/>
  <c r="G117" i="2" s="1"/>
  <c r="E110" i="2"/>
  <c r="E115" i="2" s="1"/>
  <c r="G107" i="2" s="1"/>
  <c r="G105" i="2" l="1"/>
  <c r="G93" i="2"/>
  <c r="G81" i="2" l="1"/>
  <c r="C73" i="2" s="1"/>
  <c r="G75" i="2"/>
  <c r="B73" i="2" s="1"/>
  <c r="D73" i="2" l="1"/>
  <c r="G70" i="2" s="1"/>
  <c r="G68" i="2" s="1"/>
  <c r="E60" i="2"/>
  <c r="E55" i="2"/>
  <c r="E67" i="2" l="1"/>
  <c r="G52" i="2" s="1"/>
  <c r="E41" i="2"/>
  <c r="G29" i="2" l="1"/>
  <c r="G6" i="2" s="1"/>
  <c r="G475" i="2" s="1"/>
</calcChain>
</file>

<file path=xl/sharedStrings.xml><?xml version="1.0" encoding="utf-8"?>
<sst xmlns="http://schemas.openxmlformats.org/spreadsheetml/2006/main" count="1192" uniqueCount="782">
  <si>
    <t>Чоп</t>
  </si>
  <si>
    <t>Расчетная численность основных работников</t>
  </si>
  <si>
    <t>Фактическое количество рабочих станций</t>
  </si>
  <si>
    <t>Предельное количество рабочих станций</t>
  </si>
  <si>
    <t>Цена технического обслуживания и регламентно-профилактическое обслуживание в расчете на 1 рабочую станцию в год</t>
  </si>
  <si>
    <t>ИТОГО</t>
  </si>
  <si>
    <t>Итого</t>
  </si>
  <si>
    <t>Коэффициент</t>
  </si>
  <si>
    <t>Цена технического обслуживания и регламентно-профилактическое обслуживание в расчете на 1 единицу в год</t>
  </si>
  <si>
    <t xml:space="preserve">Затраты на техническое обслуживание и регламентно-профилактический ремонт локальных вычислительных сетей </t>
  </si>
  <si>
    <t>Затраты на техническое обслуживание и регламентно-профилактический ремонт автоматизированных телефонных станций</t>
  </si>
  <si>
    <t>1.3.</t>
  </si>
  <si>
    <t>1.4.</t>
  </si>
  <si>
    <t>Затраты на техническое обслуживание и регламентно-профилактический ремонт принтеров, многофункциональных устройств и копировальных аппаратов (оргтехники)</t>
  </si>
  <si>
    <t xml:space="preserve">Количество </t>
  </si>
  <si>
    <t>2.1.</t>
  </si>
  <si>
    <t>Затраты на оплату услуг по сопровождению программного обеспечения и приобретению простых (неисключительных) лицензий на использование программного обеспечения</t>
  </si>
  <si>
    <t>Затраты на оплату услуг по сопровождению справочно-правовых систем</t>
  </si>
  <si>
    <t>Затраты на оплату услуг по сопровождению и приобретению иного программного обеспечения</t>
  </si>
  <si>
    <t>2.1.1.</t>
  </si>
  <si>
    <t>Справочно-правовая система</t>
  </si>
  <si>
    <t>Цена сопровождения справочно-правовой системы</t>
  </si>
  <si>
    <t>Цена сопровождения программного обеспечения</t>
  </si>
  <si>
    <t>Программное обеспечение</t>
  </si>
  <si>
    <t>Система «Электронная отчетность»</t>
  </si>
  <si>
    <t xml:space="preserve">Затраты на оплату услуг, связанных с обеспечением безопасности информации </t>
  </si>
  <si>
    <t>Количество приобретаемых простых (неисключительных) лицензий на использование  программного обеспечения по защите информации</t>
  </si>
  <si>
    <t>Цена единицы простой (неисключительной) лицензии на использованиепрограммного обеспечения по защите информации</t>
  </si>
  <si>
    <t xml:space="preserve">Затраты на приобретение рабочих станций </t>
  </si>
  <si>
    <t>Итого количество для приобретения</t>
  </si>
  <si>
    <t>Затраты на приобретение принтеров, многофункциональных устройств и копировальных аппаратов (оргтехники)</t>
  </si>
  <si>
    <t>Фактическое количество оргтехники</t>
  </si>
  <si>
    <t>Цена приобретения за 1 шт</t>
  </si>
  <si>
    <t xml:space="preserve">Затраты на приобретение планшетных компьютеров </t>
  </si>
  <si>
    <t xml:space="preserve">Планируемое к приобретению количество планшетных компьютеров </t>
  </si>
  <si>
    <t xml:space="preserve">Затраты на приобретение мониторов </t>
  </si>
  <si>
    <t xml:space="preserve">Планируемое к приобретению количество мониторов </t>
  </si>
  <si>
    <t xml:space="preserve">Затраты на приобретение системных блоков  </t>
  </si>
  <si>
    <t xml:space="preserve">Планируемое к приобретению количество системных блоков  </t>
  </si>
  <si>
    <t xml:space="preserve">Затраты на приобретение других запасных частей для вычислительной техники  </t>
  </si>
  <si>
    <t xml:space="preserve">Планируемое к приобретению количество </t>
  </si>
  <si>
    <t>Цена за единицу</t>
  </si>
  <si>
    <t>Затраты на приобретение магнитных и оптических носителей информации</t>
  </si>
  <si>
    <t>Затраты на приобретение деталей для содержания принтеров, многофункциональных устройств и копировальных аппаратов (оргтехники)</t>
  </si>
  <si>
    <t xml:space="preserve">Затраты на приобретение расходных материалов для принтеров, многофункциональных устройств и копировальных аппаратов (оргтехники) </t>
  </si>
  <si>
    <t>Затраты на приобретение запасных частей для принтеров, многофункциональных устройств и копировальных аппаратов (оргтехники)</t>
  </si>
  <si>
    <t>Фактическое количество принтеров, многофункциональных устройств и копировальных аппаратов</t>
  </si>
  <si>
    <t xml:space="preserve">Норматив потребления расходных материалов </t>
  </si>
  <si>
    <t>МФУ HP LaserJet Pro400MFP</t>
  </si>
  <si>
    <t>МФУ HP LaserJet Pro400MFP (Картридж CF280X )</t>
  </si>
  <si>
    <t xml:space="preserve">Затраты на оплату услуг почтовой связи </t>
  </si>
  <si>
    <t>Планируемое количество почтовых отправлений в год</t>
  </si>
  <si>
    <t>Цена 1  почтового отправления</t>
  </si>
  <si>
    <t>1.1.1.</t>
  </si>
  <si>
    <t>Затраты на услуги связи</t>
  </si>
  <si>
    <t>1.</t>
  </si>
  <si>
    <t xml:space="preserve"> Затраты на информационно-коммуникационные технологии</t>
  </si>
  <si>
    <t>1.1.</t>
  </si>
  <si>
    <t xml:space="preserve">Затраты на абонентскую плату </t>
  </si>
  <si>
    <t xml:space="preserve">Количество месяцев предоставления услуги </t>
  </si>
  <si>
    <t>1.1.2.</t>
  </si>
  <si>
    <t>Затраты на повременную оплату местных, междугородних и международных телефонных соединений</t>
  </si>
  <si>
    <t>1.1.3.</t>
  </si>
  <si>
    <t xml:space="preserve">Затраты на оплату услуг подвижной связи </t>
  </si>
  <si>
    <t xml:space="preserve">Затраты на приобретение горюче-смазочных материалов </t>
  </si>
  <si>
    <t xml:space="preserve">Затраты на приобретение полисов обязательного страхования гражданской ответственности владельцев транспортных средств </t>
  </si>
  <si>
    <t>Количество абонентских номеров пользовательского (оконечного) оборудования, подключенного к сети подвижной связи (далее - номер абонентской станции) по  должности в соответствии с нормативами</t>
  </si>
  <si>
    <t>Ежемесячная цена услуги подвижной связи в расчете на 1 номер сотовой абонентской станции</t>
  </si>
  <si>
    <t>1.1.4.</t>
  </si>
  <si>
    <t>Затраты на передачу данных с использованием информационно-телекоммуникационной сети "Интернет" (далее - сеть "Интернет") и услуги интернет-провайдеров для планшетных компьютеров</t>
  </si>
  <si>
    <t>1.1.5.</t>
  </si>
  <si>
    <t xml:space="preserve">Затраты на сеть "Интернет" и услуги интернет-провайдеров </t>
  </si>
  <si>
    <t xml:space="preserve">Количество SIM-карт </t>
  </si>
  <si>
    <t xml:space="preserve">Ежемесячная цена в расчете на 1 SIM-карту </t>
  </si>
  <si>
    <t>1.1.6.</t>
  </si>
  <si>
    <t>Затраты на оплату услуг по предоставлению цифровых потоков для коммутируемых телефонных соединений</t>
  </si>
  <si>
    <t>1.1.7.</t>
  </si>
  <si>
    <t xml:space="preserve">Затраты на оплату иных услуг связи в сфере информационно-коммуникационных технологий </t>
  </si>
  <si>
    <t>1.2.</t>
  </si>
  <si>
    <t>Затраты на содержание имущества</t>
  </si>
  <si>
    <t>1.2.1.</t>
  </si>
  <si>
    <t>Затраты на техническое обслуживание и регламентно-профилактический ремонт вычислительной техники</t>
  </si>
  <si>
    <t>1.2.2.</t>
  </si>
  <si>
    <t xml:space="preserve">Затраты на техническое обслуживание и регламентно-профилактический ремонт оборудования по обеспечению безопасности информации </t>
  </si>
  <si>
    <t>1.2.3.</t>
  </si>
  <si>
    <t>1.2.4.</t>
  </si>
  <si>
    <t>1.2.5.</t>
  </si>
  <si>
    <t xml:space="preserve">Затраты на техническое обслуживание и регламентно-профилактический ремонт систем бесперебойного питания  </t>
  </si>
  <si>
    <t>1.2.6.</t>
  </si>
  <si>
    <t>Затраты на приобретение прочих работ и услуг, не относящиеся к затратам на услуги связи, аренду и содержание имущества</t>
  </si>
  <si>
    <t>1.3.1.</t>
  </si>
  <si>
    <t>1.3.1.1.</t>
  </si>
  <si>
    <t>1.3.1.2.</t>
  </si>
  <si>
    <t>1.3.2.</t>
  </si>
  <si>
    <t xml:space="preserve">Затраты на проведение аттестационных, проверочных и контрольных мероприятий </t>
  </si>
  <si>
    <t>1.3.2.1.</t>
  </si>
  <si>
    <t>1.3.2.2.</t>
  </si>
  <si>
    <t xml:space="preserve">Затраты на приобретение простых (неисключительных) лицензий на использование программного обеспечения по защите информации </t>
  </si>
  <si>
    <t>Затраты на приобретение основных средств</t>
  </si>
  <si>
    <t>1.4.1.</t>
  </si>
  <si>
    <t>1.4.2.</t>
  </si>
  <si>
    <t>1.4.3.</t>
  </si>
  <si>
    <t xml:space="preserve">Затраты на приобретение средств подвижной связи </t>
  </si>
  <si>
    <t>1.4.4.</t>
  </si>
  <si>
    <t xml:space="preserve">Затраты на приобретение оборудования по обеспечению безопасности информации </t>
  </si>
  <si>
    <t>1.4.5.</t>
  </si>
  <si>
    <t>1.5.</t>
  </si>
  <si>
    <t>Затраты на приобретение материальных запасов</t>
  </si>
  <si>
    <t>1.5.1.</t>
  </si>
  <si>
    <t>1.5.2.</t>
  </si>
  <si>
    <t>1.5.3.</t>
  </si>
  <si>
    <t>1.5.4.</t>
  </si>
  <si>
    <t>1.5.5.</t>
  </si>
  <si>
    <t>1.5.5.1.</t>
  </si>
  <si>
    <t>1.5.5.2.</t>
  </si>
  <si>
    <t>1.5.6.</t>
  </si>
  <si>
    <t>2.</t>
  </si>
  <si>
    <t>Затраты на услуги связи, не отнесенные к затратам на услуги связи в рамках затрат на информационно-коммуникационные технологии</t>
  </si>
  <si>
    <t xml:space="preserve"> Прочие затраты</t>
  </si>
  <si>
    <t xml:space="preserve">Затраты на услуги связи </t>
  </si>
  <si>
    <t>2.1.1.1.</t>
  </si>
  <si>
    <t>Затраты на оплату услуг почтовой связи</t>
  </si>
  <si>
    <t>Затраты на оплату услуг специальной связи (при наличии)</t>
  </si>
  <si>
    <t>2.1.1.2.</t>
  </si>
  <si>
    <t xml:space="preserve">Затраты на оплату услуг специальной связи (при наличии) </t>
  </si>
  <si>
    <t>Затраты на транспортные услуги</t>
  </si>
  <si>
    <t>2.2.</t>
  </si>
  <si>
    <t>2.2.1.</t>
  </si>
  <si>
    <t>2.2.2.</t>
  </si>
  <si>
    <t>2.2.3.</t>
  </si>
  <si>
    <t>Затраты по договору об оказании услуг перевозки (транспортировки) грузов</t>
  </si>
  <si>
    <t xml:space="preserve">Затраты на оплату услуг аренды транспортных средств </t>
  </si>
  <si>
    <t xml:space="preserve">Затраты на оплату разовых услуг пассажирских перевозок при проведении совещания </t>
  </si>
  <si>
    <t>2.2.4.</t>
  </si>
  <si>
    <t>Затраты на оплату проезда работника к месту нахождения учебного заведения и обратно</t>
  </si>
  <si>
    <t>2.3.</t>
  </si>
  <si>
    <t>Затраты на оплату расходов по договорам об оказании услуг,  связанных с проездом и наймом жилого помещения в связи с командированием работников, заключаемым со сторонними организациями</t>
  </si>
  <si>
    <t>2.3.1.</t>
  </si>
  <si>
    <t>Затраты на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</t>
  </si>
  <si>
    <t>2.3.1.1.</t>
  </si>
  <si>
    <t>Затраты по договору на проезд к месту командирования и обратно</t>
  </si>
  <si>
    <t xml:space="preserve">Затраты по договору на найм жилого помещения на период командирования </t>
  </si>
  <si>
    <t xml:space="preserve">Затраты по договору на проезд к месту командирования и обратно </t>
  </si>
  <si>
    <t xml:space="preserve">Количество командированных работников </t>
  </si>
  <si>
    <t xml:space="preserve">Цена проезда по направлению командирования </t>
  </si>
  <si>
    <t>2.3.1.2.</t>
  </si>
  <si>
    <t>Затраты по договору на найм жилого помещения на период командирования</t>
  </si>
  <si>
    <t>Цена найма жилого помещения в сутки</t>
  </si>
  <si>
    <t>Затраты на коммунальные услуги</t>
  </si>
  <si>
    <t>2.4.</t>
  </si>
  <si>
    <t>2.4.1.</t>
  </si>
  <si>
    <t xml:space="preserve">Затраты на газоснабжение и иные виды топлива </t>
  </si>
  <si>
    <t>2.4.2.</t>
  </si>
  <si>
    <t xml:space="preserve">Затраты на электроснабжение </t>
  </si>
  <si>
    <t>2.4.3.</t>
  </si>
  <si>
    <t xml:space="preserve">Затраты на теплоснабжение </t>
  </si>
  <si>
    <t xml:space="preserve">Количество суток нахождения в командировке </t>
  </si>
  <si>
    <t>2.4.4.</t>
  </si>
  <si>
    <t>Затраты на горячее водоснабжение</t>
  </si>
  <si>
    <t>2.4.5.</t>
  </si>
  <si>
    <t xml:space="preserve">Затраты на холодное водоснабжение и водоотведение </t>
  </si>
  <si>
    <t xml:space="preserve">Затраты на оплату услуг внештатных сотрудников </t>
  </si>
  <si>
    <t>Затраты на аренду помещений и оборудования</t>
  </si>
  <si>
    <t>2.5.</t>
  </si>
  <si>
    <t>2.5.1.</t>
  </si>
  <si>
    <t xml:space="preserve">Затраты на аренду помещений </t>
  </si>
  <si>
    <t xml:space="preserve">Затраты на аренду помещения (зала) для проведения совещания </t>
  </si>
  <si>
    <t>2.5.2.</t>
  </si>
  <si>
    <t>2.5.3.</t>
  </si>
  <si>
    <t xml:space="preserve">Затраты на аренду оборудования для проведения совещания </t>
  </si>
  <si>
    <t>2.6.</t>
  </si>
  <si>
    <t>Затраты на содержание имущества, не отнесенные к затратам на содержание имущества в рамках затрат на информационно-коммуникационные технологии</t>
  </si>
  <si>
    <t>2.6.1.</t>
  </si>
  <si>
    <t xml:space="preserve">Затраты на содержание и техническое обслуживание помещений </t>
  </si>
  <si>
    <t>2.6.1.1.</t>
  </si>
  <si>
    <t xml:space="preserve">Затраты на закупку услуг управляющей компании </t>
  </si>
  <si>
    <t>2.6.1.2.</t>
  </si>
  <si>
    <t xml:space="preserve">Затраты на техническое обслуживание и регламентно-профилактический ремонт систем охранно-тревожной сигнализации </t>
  </si>
  <si>
    <t xml:space="preserve">Затраты на проведение текущего ремонта помещения </t>
  </si>
  <si>
    <t>2.6.1.3.</t>
  </si>
  <si>
    <t xml:space="preserve">Затраты на содержание прилегающей территории </t>
  </si>
  <si>
    <t>2.6.1.4.</t>
  </si>
  <si>
    <t>2.6.1.5.</t>
  </si>
  <si>
    <t xml:space="preserve">Затраты на оплату услуг по обслуживанию и уборке помещения </t>
  </si>
  <si>
    <t xml:space="preserve">Затраты на вывоз твердых бытовых отходов </t>
  </si>
  <si>
    <t>2.6.1.6.</t>
  </si>
  <si>
    <t>2.6.1.7.</t>
  </si>
  <si>
    <t>Затраты на техническое обслуживание и регламентно-профилактический ремонт лифтов</t>
  </si>
  <si>
    <t>2.6.1.8.</t>
  </si>
  <si>
    <t xml:space="preserve">Затраты на техническое обслуживание и регламентно-профилактический ремонт водонапорной насосной станции хозяйственно-питьевого и противопожарного водоснабжения </t>
  </si>
  <si>
    <t>2.6.1.9.</t>
  </si>
  <si>
    <t>Затраты на техническое обслуживание и регламентно-профилактический ремонт водонапорной насосной станции пожаротушения</t>
  </si>
  <si>
    <t>2.6.1.10.</t>
  </si>
  <si>
    <t>Затраты на техническое обслуживание и регламентно-профилактический ремонт индивидуального теплового пункта, в том числе на подготовку отопительной системы к зимнему сезону</t>
  </si>
  <si>
    <t>2.6.1.11.</t>
  </si>
  <si>
    <t>Затраты на техническое обслуживание и регламентно-профилактический ремонт электрооборудования</t>
  </si>
  <si>
    <t>2.6.2.</t>
  </si>
  <si>
    <t xml:space="preserve">Затраты на техническое обслуживание и ремонт транспортных средств  </t>
  </si>
  <si>
    <t>2.6.3.</t>
  </si>
  <si>
    <t>Затраты на техническое обслуживание и регламентно-профилактический ремонт бытового оборудования</t>
  </si>
  <si>
    <t>2.6.4.</t>
  </si>
  <si>
    <t>Затраты на техническое обслуживание и регламентно-профилактический ремонт иного оборудования</t>
  </si>
  <si>
    <t>2.6.4.1.</t>
  </si>
  <si>
    <t>Затраты на техническое обслуживание и регламентно-профилактический ремонт дизельных генераторных установок</t>
  </si>
  <si>
    <t>2.6.4.2.</t>
  </si>
  <si>
    <t>Затраты на техническое обслуживание и регламентно-профилактический ремонт системы газового пожаротушения</t>
  </si>
  <si>
    <t>2.6.4.3.</t>
  </si>
  <si>
    <t xml:space="preserve">Затраты на техническое обслуживание и регламентно-профилактический ремонт систем кондиционирования и вентиляции </t>
  </si>
  <si>
    <t xml:space="preserve">Затраты на техническое обслуживание и регламентно-профилактический ремонт систем пожарной сигнализации </t>
  </si>
  <si>
    <t>2.6.4.4.</t>
  </si>
  <si>
    <t>2.6.4.5.</t>
  </si>
  <si>
    <t xml:space="preserve">Затраты на техническое обслуживание и регламентно-профилактический ремонт систем контроля и управления доступом </t>
  </si>
  <si>
    <t>2.6.4.6.</t>
  </si>
  <si>
    <t xml:space="preserve">Затраты на техническое обслуживание и регламентно-профилактический ремонт систем автоматического диспетчерского управления </t>
  </si>
  <si>
    <t>2.6.4.7.</t>
  </si>
  <si>
    <t xml:space="preserve">Затраты на техническое обслуживание и регламентно-профилактический ремонт систем видеонаблюдения </t>
  </si>
  <si>
    <t>2.6.4.8.</t>
  </si>
  <si>
    <t>2.7.</t>
  </si>
  <si>
    <t>Затраты на приобретение прочих работ и услуг, не относящиеся к затратам на услуги связи, транспортные  услуги,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организациями, а также к затратам на коммунальные услуги, аренду помещений и оборудования, содержание имущества в рамках прочих затрат и затратам на приобретение прочих работ и услуг в рамках затрат на информационно-коммуникационные технологии</t>
  </si>
  <si>
    <t>2.7.1.</t>
  </si>
  <si>
    <t>Затраты на оплату типографских работ и услуг</t>
  </si>
  <si>
    <t>2.7.1.1.</t>
  </si>
  <si>
    <t xml:space="preserve">Затраты на приобретение спецжурналов </t>
  </si>
  <si>
    <t>2.7.1.2.</t>
  </si>
  <si>
    <t>Затраты на приобретение информационных услуг, которые включают в себя затраты на приобретение периодических печатных изданий, справочной литературы, а также подачу объявлений в печатные издания</t>
  </si>
  <si>
    <t>2.7.2.</t>
  </si>
  <si>
    <t>2.7.3.</t>
  </si>
  <si>
    <t>Затраты на проведение предрейсового и послерейсового осмотра водителей транспортных средств</t>
  </si>
  <si>
    <t>2.7.4.</t>
  </si>
  <si>
    <t>Затраты на аттестацию специальных помещений</t>
  </si>
  <si>
    <t>2.7.5.</t>
  </si>
  <si>
    <t xml:space="preserve">Затраты на проведение диспансеризации работников </t>
  </si>
  <si>
    <t>Затраты на проведение диспансеризации работников</t>
  </si>
  <si>
    <t>Численность работников, подлежащих диспансеризации</t>
  </si>
  <si>
    <t>Цена проведения диспансеризации в расчете на 1 работника</t>
  </si>
  <si>
    <t>2.7.6.</t>
  </si>
  <si>
    <t xml:space="preserve">Затраты на оплату работ по монтажу (установке), дооборудованию и наладке оборудования </t>
  </si>
  <si>
    <t>2.7.7.</t>
  </si>
  <si>
    <t xml:space="preserve">Затраты на оплату услуг вневедомственной охраны </t>
  </si>
  <si>
    <t>2.7.8.</t>
  </si>
  <si>
    <t>2.7.9.</t>
  </si>
  <si>
    <t xml:space="preserve">Затраты на оплату труда независимых экспертов </t>
  </si>
  <si>
    <t>2.8.</t>
  </si>
  <si>
    <t>Затраты на приобретение основных средств, не отнесенные к затратам на приобретение основных средств в рамках затрат на информационно-коммуникационные технологии</t>
  </si>
  <si>
    <t>2.8.1.</t>
  </si>
  <si>
    <t>2.8.1.1.</t>
  </si>
  <si>
    <t xml:space="preserve">Затраты на приобретение транспортных средств </t>
  </si>
  <si>
    <t>2.8.1.2.</t>
  </si>
  <si>
    <t xml:space="preserve">Затраты на приобретение мебели </t>
  </si>
  <si>
    <t>2.8.1.3.</t>
  </si>
  <si>
    <t>Затраты на приобретение систем кондиционирования</t>
  </si>
  <si>
    <t>№ п/п</t>
  </si>
  <si>
    <t>Наименование</t>
  </si>
  <si>
    <t>Количество</t>
  </si>
  <si>
    <t>Срок эксплуатации  в годах</t>
  </si>
  <si>
    <t>Предельная цена за 1 единицу, в руб.</t>
  </si>
  <si>
    <t>Категория должностей</t>
  </si>
  <si>
    <t>Ноутбук</t>
  </si>
  <si>
    <t>Не более 1 единицы на 1 работника</t>
  </si>
  <si>
    <t>Не более 50000 рублей включительно за 1 единицу</t>
  </si>
  <si>
    <t>Планшетный компьютер</t>
  </si>
  <si>
    <t xml:space="preserve">Принтер черно-белый </t>
  </si>
  <si>
    <t>Не более 30000 рублей включительно за 1 единицу</t>
  </si>
  <si>
    <t>Не более 2 единиц  на  организацию</t>
  </si>
  <si>
    <t>Телефон мобильный</t>
  </si>
  <si>
    <t xml:space="preserve">Многофункциональное устройство А4, </t>
  </si>
  <si>
    <t xml:space="preserve">Многофункциональное устройство А3, копировальный аппарат </t>
  </si>
  <si>
    <t>Нормативы, применяемые при расчете нормативных затрат на приобретение основных средств (информационно-коммуникационные)</t>
  </si>
  <si>
    <t>Приобретение мониторов производится с целью замены неисправных, входящих в состав рабочих станций. Допускается закупка мониторов для создания резерва с целью обеспечения непрерывности работы из расчета в год не более 5% от общего количества рабочих станций.</t>
  </si>
  <si>
    <t>Принтер черно-белый</t>
  </si>
  <si>
    <t>Многофункциональное устройство А4</t>
  </si>
  <si>
    <t>Приобретение системных блоков  производится с целью замены неисправных, входящих в состав рабочих станций. Допускается закупка мониторов для создания резерва с целью обеспечения непрерывности работы из расчета в год не более 5% от общего количества рабочих станций.</t>
  </si>
  <si>
    <t xml:space="preserve">
Нормативы, применяемые при расчете нормативных затрат на приобретение мебели</t>
  </si>
  <si>
    <t>№п/п</t>
  </si>
  <si>
    <t xml:space="preserve">Наименование </t>
  </si>
  <si>
    <t>Единица измерения</t>
  </si>
  <si>
    <t>Срок полезной эксплуатации в годах</t>
  </si>
  <si>
    <t>Цена приобретения в рублях</t>
  </si>
  <si>
    <t>Стол руководителя</t>
  </si>
  <si>
    <t>Не более 1 единицы</t>
  </si>
  <si>
    <t>Брифинг-приставка</t>
  </si>
  <si>
    <t xml:space="preserve">Не более 10000  рублей включительно за 1 единицу </t>
  </si>
  <si>
    <t>Шкаф металлический</t>
  </si>
  <si>
    <t xml:space="preserve">Не более  20000  рублей включительно за 1 единицу </t>
  </si>
  <si>
    <t>Кресло руководителя</t>
  </si>
  <si>
    <t xml:space="preserve">Диван </t>
  </si>
  <si>
    <t xml:space="preserve">Не более   50000  рублей включительно за 1 единицу </t>
  </si>
  <si>
    <t>Конференц-стулья</t>
  </si>
  <si>
    <t>Не более 10 штук</t>
  </si>
  <si>
    <t xml:space="preserve">Стулья </t>
  </si>
  <si>
    <t>Не более 5 штук</t>
  </si>
  <si>
    <t>Сейф металлический</t>
  </si>
  <si>
    <t>Не более   25000 рублей  включительно за 1 единицу</t>
  </si>
  <si>
    <t>главные, ведущие, старшие, младшие муниципальные должности</t>
  </si>
  <si>
    <t>Не более 1 единицы на сотрудника</t>
  </si>
  <si>
    <t>Стол приставной</t>
  </si>
  <si>
    <t>Не более 2 единиц на сотрудника</t>
  </si>
  <si>
    <t>Угловая полка</t>
  </si>
  <si>
    <t xml:space="preserve">Не более  4000  рублей включительно за 1 единицу </t>
  </si>
  <si>
    <t>Тумба под оргтехнику</t>
  </si>
  <si>
    <t>Кресло рабочее</t>
  </si>
  <si>
    <t xml:space="preserve">Шкаф металлический </t>
  </si>
  <si>
    <t xml:space="preserve">Не более   20000  рублей включительно за 1 единицу </t>
  </si>
  <si>
    <t>Металлический  сейф</t>
  </si>
  <si>
    <t>Не более 1 единицы на кабинет</t>
  </si>
  <si>
    <t xml:space="preserve">Не более 25000  рублей включительно за 1 единицу </t>
  </si>
  <si>
    <t>Не более   1100  рублей включительно за 1 единицу</t>
  </si>
  <si>
    <t>Тумба под телевизор</t>
  </si>
  <si>
    <t>3.</t>
  </si>
  <si>
    <t>Описание</t>
  </si>
  <si>
    <t>Сумма</t>
  </si>
  <si>
    <t>Антистеплер</t>
  </si>
  <si>
    <t>Штука</t>
  </si>
  <si>
    <t>Упаковка</t>
  </si>
  <si>
    <t>Блокнот (спираль) А5</t>
  </si>
  <si>
    <t>Бумага для офисной техники А4 , пачка 500 л.</t>
  </si>
  <si>
    <t>Бумага цветная А4, 4 цвета, пачка 200 л.</t>
  </si>
  <si>
    <t>Дырокол</t>
  </si>
  <si>
    <t>Карандаш простой с ластиком</t>
  </si>
  <si>
    <t xml:space="preserve">Книга бухгалтерская 48 л клетка  </t>
  </si>
  <si>
    <t xml:space="preserve">Книга бухгалтерская 96 л клетка  </t>
  </si>
  <si>
    <t>Количество на 1 человека в год</t>
  </si>
  <si>
    <t>Подушка штемпельная сменная</t>
  </si>
  <si>
    <t>Затраты на приобретение материальных запасов, не отнесенные к затратам на приобретение материальных запасов в рамках затрат на информационно-коммуникационные технологии</t>
  </si>
  <si>
    <t>2.9.</t>
  </si>
  <si>
    <t>2.9.1.</t>
  </si>
  <si>
    <t>Затраты на приобретение бланочной продукции</t>
  </si>
  <si>
    <t>Планируемое к приобретению количество  продукции</t>
  </si>
  <si>
    <t>Цена 1 единицы  продукции, изготовляемой типографией</t>
  </si>
  <si>
    <t>Плакаты</t>
  </si>
  <si>
    <t>Плакаты для стенда</t>
  </si>
  <si>
    <t xml:space="preserve">Затраты на приобретение канцелярских принадлежностей </t>
  </si>
  <si>
    <t>Цена предмета канцелярских принадлежностей в соответствии с нормативами муниципальных органов</t>
  </si>
  <si>
    <t xml:space="preserve">Набор канцелярских предметов </t>
  </si>
  <si>
    <t xml:space="preserve">
Нормативы, применяемые при расчете нормативных затрат на приобретение канцелярских принадлежностей</t>
  </si>
  <si>
    <t>Набор канцелярских предметов (в соответствии с приложением)</t>
  </si>
  <si>
    <t>2.9.2.</t>
  </si>
  <si>
    <t>2.9.3.</t>
  </si>
  <si>
    <t>Затраты на приобретение хозяйственных товаров и принадлежностей</t>
  </si>
  <si>
    <t>Рулон</t>
  </si>
  <si>
    <t xml:space="preserve"> При необходимости сотрудники обеспечиваются предметами, не указанными в настоящем приложении, но не более чем на сумму, превышающую 10% от стоимости набора канцелярских принадлежностей</t>
  </si>
  <si>
    <t>Уп.</t>
  </si>
  <si>
    <t>Батарейка литиевая CR2032, (таблетка)</t>
  </si>
  <si>
    <t>Шт.</t>
  </si>
  <si>
    <t>Лампа накаливания, мощность 75Вт, прозрачная колба, цоколь Е27.</t>
  </si>
  <si>
    <t>Пара</t>
  </si>
  <si>
    <t>Средство для мытья стекол, окон, зеркал. С курком, объем 500 мл.</t>
  </si>
  <si>
    <t>Количество на организацию в год</t>
  </si>
  <si>
    <t>Набор хозяйственных товаров и принадлежностей</t>
  </si>
  <si>
    <t>4.</t>
  </si>
  <si>
    <t>При необходимости сотрудники обеспечиваются предметами, не указанными в настоящем приложении, но не более чем на сумму, превышающую 10% от стоимости набора хозяйственных товаров и принадлежностей</t>
  </si>
  <si>
    <t>Набор хозяйственных товаров и принадлежностей (в соответствии с приложением)</t>
  </si>
  <si>
    <t>Цена предмета хозяйственных товаров и принадлежностей в соответствии с нормативами муниципальных органов</t>
  </si>
  <si>
    <t>2.9.4.</t>
  </si>
  <si>
    <t xml:space="preserve">Затраты на приобретение запасных частей для транспортных средств </t>
  </si>
  <si>
    <t>2.9.5.</t>
  </si>
  <si>
    <t>2.9.6.</t>
  </si>
  <si>
    <t xml:space="preserve">Затраты на приобретение материальных запасов для нужд гражданской обороны </t>
  </si>
  <si>
    <t>Затраты на капитальный ремонт муниципального имущества</t>
  </si>
  <si>
    <t>3.1.</t>
  </si>
  <si>
    <t>3.2.</t>
  </si>
  <si>
    <t>3.3.</t>
  </si>
  <si>
    <t>Затраты на строительные работы, осуществляемые в рамках капитального ремонта</t>
  </si>
  <si>
    <t>Затраты на разработку проектной документации</t>
  </si>
  <si>
    <t>4.1.</t>
  </si>
  <si>
    <t>4.2.</t>
  </si>
  <si>
    <t>Затраты на финансовое обеспечение строительства, реконструкции (в том числе с элементами реставрации), технического перевооружения объектов капитального строительства</t>
  </si>
  <si>
    <t xml:space="preserve">Затраты на финансовое обеспечение строительства, реконструкции (в том числе с элементами реставрации), технического перевооружения объектов капитального строительства </t>
  </si>
  <si>
    <t xml:space="preserve">Затраты на приобретение объектов недвижимого имущества </t>
  </si>
  <si>
    <t>5.</t>
  </si>
  <si>
    <t>5.1.</t>
  </si>
  <si>
    <t>Затраты на дополнительное профессиональное образование</t>
  </si>
  <si>
    <t>Затраты на приобретение образовательных услуг по профессиональной переподготовке и повышению квалификации</t>
  </si>
  <si>
    <t>ИТОГО ВСЕХ НОРМАТИВНЫХ ЗАТРАТ</t>
  </si>
  <si>
    <t>Приложение 1</t>
  </si>
  <si>
    <t>Приложение 2</t>
  </si>
  <si>
    <t>Приложение 3</t>
  </si>
  <si>
    <t>Цена приобретения 1 рабочей станции  в соответствии с Приложением 1</t>
  </si>
  <si>
    <t>Цена приобретения соответствии с Приложением 1</t>
  </si>
  <si>
    <t>Цена приобретенияи  в соответствии с Приложением 1</t>
  </si>
  <si>
    <t>Нормативы, применяемые при расчете нормативных затрат на приобретение хозяйственных товаров и принадлежностей</t>
  </si>
  <si>
    <t>Программа 1С Бухгалтерия</t>
  </si>
  <si>
    <t xml:space="preserve">Планируемое к приобретению количество средств подвижной связи </t>
  </si>
  <si>
    <t>Затраты на приобретение материальных запасов по обеспечению безопасности информации</t>
  </si>
  <si>
    <t>Глава Местной Администрации</t>
  </si>
  <si>
    <t>Главный специалист</t>
  </si>
  <si>
    <t>Канал передачи данных для доступа к ЕМТС</t>
  </si>
  <si>
    <t>≤33</t>
  </si>
  <si>
    <t>Принтер НР 1102</t>
  </si>
  <si>
    <t>МФУ НР LaserJet Pro M1212, 1214, 1132</t>
  </si>
  <si>
    <t>Принтер Xerox 3250</t>
  </si>
  <si>
    <t>Принтер с СНПЧ EPSON</t>
  </si>
  <si>
    <t>МФУ Kyocera TASKalfa 181 A3(опека) для А3</t>
  </si>
  <si>
    <t>МФУ НР LaserJet Pro M1536</t>
  </si>
  <si>
    <t>Программа "Эконом-Эксперт"</t>
  </si>
  <si>
    <t>Программа "Сметный калькулятор"</t>
  </si>
  <si>
    <t>Антивирус</t>
  </si>
  <si>
    <t>Программное обеспечение VipNet Client 3.x</t>
  </si>
  <si>
    <t xml:space="preserve">Цена  единицы материальных запасов для нужд гражданской обороны </t>
  </si>
  <si>
    <t>Количество материального запаса для нужд гражданской обороны из расчета на 1 работника в год</t>
  </si>
  <si>
    <t>Противогаз фильтрующий ГП-7</t>
  </si>
  <si>
    <t>Дополнительный патрон типа ДПГ-3 к фильтрующему противогазу</t>
  </si>
  <si>
    <t>Респиратор «АЛИНА-200 АВК»</t>
  </si>
  <si>
    <t xml:space="preserve">Аптечка для оказания первой помощи </t>
  </si>
  <si>
    <t>Индивидуальный противохимический пакет ИПП-11</t>
  </si>
  <si>
    <t>Пакет перевязочный медицинский (ППИ)</t>
  </si>
  <si>
    <t>Калий йодит (в таблетках)</t>
  </si>
  <si>
    <t>Барабан для МФУ  Kyocera TASKalfa 181</t>
  </si>
  <si>
    <t xml:space="preserve">Высшие,  главные, ведущие, старшие, младшие муниципальные должности </t>
  </si>
  <si>
    <t>Высшие муниципальные должности-Глава Местной Администрации</t>
  </si>
  <si>
    <t>Флеш-память 1 Трб</t>
  </si>
  <si>
    <t>Принтер НР  1102 (Картридж CE285A)</t>
  </si>
  <si>
    <t>МФУ Kyocera TASKalfa 181 A3(опека) для А3 (Картридж Kyocera TK-435)</t>
  </si>
  <si>
    <t>Моноблок</t>
  </si>
  <si>
    <t>Персональный компьютер</t>
  </si>
  <si>
    <t>Системный блок</t>
  </si>
  <si>
    <t>Комплект Мышь+ клавиатура</t>
  </si>
  <si>
    <t>Процессор</t>
  </si>
  <si>
    <t>Материнская плата</t>
  </si>
  <si>
    <t>Оперативная память</t>
  </si>
  <si>
    <t>Накопитель SSD</t>
  </si>
  <si>
    <t>Накопитель HDD</t>
  </si>
  <si>
    <t>Блок питания</t>
  </si>
  <si>
    <t>Процессорный кулер</t>
  </si>
  <si>
    <t>Матрица экрана</t>
  </si>
  <si>
    <t>Клавиатура</t>
  </si>
  <si>
    <t>Система охлаждения</t>
  </si>
  <si>
    <t>Корпус ноутбука</t>
  </si>
  <si>
    <t>Вэб камера</t>
  </si>
  <si>
    <t>Динамики</t>
  </si>
  <si>
    <t>Конверт почтовый с маркой</t>
  </si>
  <si>
    <t>Марка почтовая</t>
  </si>
  <si>
    <t>Письмо заказное</t>
  </si>
  <si>
    <t>60-6000</t>
  </si>
  <si>
    <t>номинал 1 р -   100 р</t>
  </si>
  <si>
    <t>Планируемое к приобретению количество  мебели</t>
  </si>
  <si>
    <t>Цена 1 единицы  предмета мебели</t>
  </si>
  <si>
    <t xml:space="preserve">Шкаф-купе </t>
  </si>
  <si>
    <t>Стол письменный</t>
  </si>
  <si>
    <t xml:space="preserve">Монитор </t>
  </si>
  <si>
    <t xml:space="preserve">Высшие , главные, ведущие, старшие, младшие муниципальные должности </t>
  </si>
  <si>
    <t>Принтер цветной</t>
  </si>
  <si>
    <t>Факсимильный аппарат</t>
  </si>
  <si>
    <t>Не более 1 единицы  на  организацию</t>
  </si>
  <si>
    <t>Телефон стационарный</t>
  </si>
  <si>
    <t>Блокнот (спираль) А6</t>
  </si>
  <si>
    <t>Бумага для заметок с клейким краем, 38*51 мм,  100 листов.</t>
  </si>
  <si>
    <t>Бумага для заметок с клейким краем, 76*76 мм,  100 листов.</t>
  </si>
  <si>
    <t>Пачка</t>
  </si>
  <si>
    <t>Дизайн-бумага А4, пачка 20 листов</t>
  </si>
  <si>
    <t>Зажим для бумаг 15 мм, 12 шт. в упак.</t>
  </si>
  <si>
    <t>Зажим для бумаг 25 мм, 12 шт. в упак.</t>
  </si>
  <si>
    <t xml:space="preserve">Книга бухгалтерская 160 л клетка  </t>
  </si>
  <si>
    <t>Настольный набор, 15 предметов, вращающийся</t>
  </si>
  <si>
    <t xml:space="preserve">Точилка с контейнером </t>
  </si>
  <si>
    <t>Бумага туалетная 2-слойная для диспенсеров, от 170 м.</t>
  </si>
  <si>
    <t>Батарейка литиевая CR2025, (таблетка)</t>
  </si>
  <si>
    <t>Крем- мыло жидкое для рук, объем  5 л</t>
  </si>
  <si>
    <t xml:space="preserve">Фильтр для воды сменный для кувшина </t>
  </si>
  <si>
    <t>Ручка дверная в сборе</t>
  </si>
  <si>
    <t>Ключ дверной</t>
  </si>
  <si>
    <t>Розетка электр.  с рамкой</t>
  </si>
  <si>
    <t>Ведро мусорное, с педалью. 15 л.</t>
  </si>
  <si>
    <t>Диспенсер для жидкого мыла, настенный</t>
  </si>
  <si>
    <t>Гофра для унитаза</t>
  </si>
  <si>
    <t>Клапан заливной для унитаза</t>
  </si>
  <si>
    <t>Сливной механизм</t>
  </si>
  <si>
    <t>Замок дверной, цилиндровый механизм</t>
  </si>
  <si>
    <t>Крепежные изделия (саморезы, болты, гайки, гвозди)</t>
  </si>
  <si>
    <t xml:space="preserve">         ИТОГО</t>
  </si>
  <si>
    <t>Лицензирование программы ПО VipNet Client 3.x/ защищенный доступ к ЕМТС</t>
  </si>
  <si>
    <t>Конференц-стул</t>
  </si>
  <si>
    <t>Брифинг приставка</t>
  </si>
  <si>
    <t xml:space="preserve">Высшие муниципальные должности </t>
  </si>
  <si>
    <t xml:space="preserve">Главные муниципальные должности </t>
  </si>
  <si>
    <t>Не более 45000 рублей включительно за 1 единицу</t>
  </si>
  <si>
    <t>Высшие  муниципальные должности</t>
  </si>
  <si>
    <t xml:space="preserve">Моноблок </t>
  </si>
  <si>
    <t xml:space="preserve">Главные, ведущие, старшие, младшие муниципальные должности </t>
  </si>
  <si>
    <t>Системный блок и монитор</t>
  </si>
  <si>
    <t>Категория должностей                                      /тип рабочей станции</t>
  </si>
  <si>
    <t>Высшие муниципальные должности          /моноблок</t>
  </si>
  <si>
    <t>Главные, ведущие, старшие, младшие муниципальные должности               /моноблок</t>
  </si>
  <si>
    <t>Высшие муниципальные должности          /ноутбук</t>
  </si>
  <si>
    <t>Главные, ведущие, старшие, младшие муниципальные должности               ноутбук</t>
  </si>
  <si>
    <t>Главные, ведущие, старшие, младшие муниципальные должности               /системный блок и монитор</t>
  </si>
  <si>
    <t>Затраты по договору на проезд к месту командирования и обратно  ж/д транспорт</t>
  </si>
  <si>
    <t>Флеш-память 16 Гб</t>
  </si>
  <si>
    <t>Принтер НР  1010 (Картридж Q2612А)</t>
  </si>
  <si>
    <t>Принтер НР  1005 (Картридж СВ435А)</t>
  </si>
  <si>
    <t>МФУ НР LaserJet Pro Р1536 (Картридж CE278A)</t>
  </si>
  <si>
    <t>МФУ НР LaserJet Pro M1212, 1214, 1132 (Картридж CE285A/СЕ278А)</t>
  </si>
  <si>
    <t>Жидкость корректирующая(штрих) быстросохнущая 20 мл</t>
  </si>
  <si>
    <t>Лента клейкая (скотч) канцелярская двухсторонняя прозрачная 12 мм (с диспенсером), шт.</t>
  </si>
  <si>
    <t>Накопитель вертикальный пластиковый черный ширина 160 мм</t>
  </si>
  <si>
    <t>Бокс для бумаги прозрачный 90х90х90 мм</t>
  </si>
  <si>
    <t>Бокс для бумаги прозрачный 90х90х50 мм</t>
  </si>
  <si>
    <t>Кнопки силовые (11 мм, 30 штук в упаковке)</t>
  </si>
  <si>
    <t>Удлинитель сетевой, 3 м (от 5 розеток)</t>
  </si>
  <si>
    <t>Удлинитель сетевой, 5 м (от 5 розеток)</t>
  </si>
  <si>
    <t>Перчатки трикотажные с латексным покрытием</t>
  </si>
  <si>
    <t>Выключатель с рамкой</t>
  </si>
  <si>
    <t>Лейка пластиковая для цветов</t>
  </si>
  <si>
    <t>Хомут (стяжка) пластиковый (100 штук)</t>
  </si>
  <si>
    <t>Уп</t>
  </si>
  <si>
    <t>Подводка гибкая</t>
  </si>
  <si>
    <t>Тряпка для пола 100% микрофибра 70x80 см</t>
  </si>
  <si>
    <t>Освежитель воздуха</t>
  </si>
  <si>
    <t>Бумага для цветной лазерной печати (А4, плотность 220 г/кв), 250 листов</t>
  </si>
  <si>
    <t>Журнал для учета</t>
  </si>
  <si>
    <t>Закладки клейкие цветные пластик</t>
  </si>
  <si>
    <t>Конверт немаркированный 110*220 мм</t>
  </si>
  <si>
    <t>Клей канцелярский жидкий от 85 мл пластиковый аппликатор</t>
  </si>
  <si>
    <t>Лента клейкая (скотч) канцелярская двухсторонняя прозрачная  48-50 мм, шт.</t>
  </si>
  <si>
    <t>Лента клейкая (скотч) упаковочная прозрачная 48-50 мм x 50 м, шт.</t>
  </si>
  <si>
    <t>Лента клейкая (скотч) канцелярская прозрачная от 19 х 33 мм, шт.</t>
  </si>
  <si>
    <t>Тетрадь 48 л.</t>
  </si>
  <si>
    <t xml:space="preserve">Разделитель листов пластиковый (12 листов) </t>
  </si>
  <si>
    <t>Разделитель листов картонный (100 листов)</t>
  </si>
  <si>
    <t>Планинг датированный, кожзам.</t>
  </si>
  <si>
    <t>Бумага для фотопечати  А4, пачка</t>
  </si>
  <si>
    <t>Губка для мытья посуды с абразивным слоем</t>
  </si>
  <si>
    <t>Клей универсальный, 3 -5 г.</t>
  </si>
  <si>
    <t>Корзина для мусора 10 л пластик</t>
  </si>
  <si>
    <t>Лампа энергосберегающая, мощность 20Вт.,  цоколь Е 27.</t>
  </si>
  <si>
    <t>Лампа люминесцентная, мощность 18Вт., цоколь G13</t>
  </si>
  <si>
    <t>Салфетки бумажные 1 слойные, сложенные в четверо (50-100 штук в упаковке)</t>
  </si>
  <si>
    <t>Салфетки бумажные 3 слойные, сложенные в четверо. С рисунком (от 20 штук в упаковке)</t>
  </si>
  <si>
    <t>Стартер для подключения люминесцентных ламп</t>
  </si>
  <si>
    <t>Фильтр сетевой от 5 розеток 5 метров</t>
  </si>
  <si>
    <t>Маркер цветной для дерева, стекла, пластика (перманентный)</t>
  </si>
  <si>
    <t xml:space="preserve">Маркер лаковый/промышленный для маркировки </t>
  </si>
  <si>
    <t>Примечание</t>
  </si>
  <si>
    <t>Подставка настольная/настенная акриловая</t>
  </si>
  <si>
    <t>Бумажные полотенца листовые ZZ сложения для диспенсеров, 2-х слойные. В пачке 200 листов.</t>
  </si>
  <si>
    <t>Брелок/пульт управления воротами</t>
  </si>
  <si>
    <t>Булавки английские для лент от 20 мм</t>
  </si>
  <si>
    <t xml:space="preserve">Ершик для туалета пластик </t>
  </si>
  <si>
    <t>Ершик для туалета металлический</t>
  </si>
  <si>
    <t>Диспенсер для листовых полотенец</t>
  </si>
  <si>
    <t>Светильник со светодиодными источниками света (комплект из 6ти 
светильников и источника)</t>
  </si>
  <si>
    <t>Шкаф архивный (металлический)</t>
  </si>
  <si>
    <t>Комплект для мытья стекол (водосгон с шубкой из микрофибры, ручка)</t>
  </si>
  <si>
    <t>совместимый</t>
  </si>
  <si>
    <t>Средство для чистки мебели</t>
  </si>
  <si>
    <t xml:space="preserve">Шпатель </t>
  </si>
  <si>
    <t>МФУ Samsung CLX-3185 FH</t>
  </si>
  <si>
    <t>МФУ Samsung CLX-3185 FH (Комплект 3цв+1ч CLT-407s)</t>
  </si>
  <si>
    <t>МФУ  HP LJ M426fdn (Картридж CF226A)</t>
  </si>
  <si>
    <t>Справочно-правовая система для бюджетной организации сетевая версия</t>
  </si>
  <si>
    <t>Мышь</t>
  </si>
  <si>
    <t>Руководитель отдела</t>
  </si>
  <si>
    <t>Принтер НР 1005, 1010, 1020</t>
  </si>
  <si>
    <t xml:space="preserve">МФУ HP LJ M426 MFP </t>
  </si>
  <si>
    <t>Тумба приставная для руководителя</t>
  </si>
  <si>
    <t xml:space="preserve">Не более 12000  рублей включительно за 1 единицу </t>
  </si>
  <si>
    <t>Тумба мобильная на колесиках для руоковдителя</t>
  </si>
  <si>
    <t xml:space="preserve">Не более  20000 рублей включительно за 1 единицу </t>
  </si>
  <si>
    <t>Шкаф гардероб</t>
  </si>
  <si>
    <t xml:space="preserve">Не более 20000  рублей включительно за 1 единицу </t>
  </si>
  <si>
    <t>Стулья для руководителя</t>
  </si>
  <si>
    <t>Подставка под ПК</t>
  </si>
  <si>
    <t>Тумба мобильная на колесиках</t>
  </si>
  <si>
    <t>Шкаф для документации 2 уровня</t>
  </si>
  <si>
    <t>Шкаф для документации 3 уровня</t>
  </si>
  <si>
    <t xml:space="preserve">Не более  16000   рублей включительно за 1 единицу </t>
  </si>
  <si>
    <t>Шкаф-витрина 3 уровня, стеклянные дверцы в раме</t>
  </si>
  <si>
    <t xml:space="preserve">Не более  12000   рублей включительно за 1 единицу </t>
  </si>
  <si>
    <t>Шкаф-витрина 5 уровней, стеклянные дверцы в раме</t>
  </si>
  <si>
    <t xml:space="preserve">Не более  22000   рублей включительно за 1 единицу </t>
  </si>
  <si>
    <t>Шкаф-стеллаж  для документации, 5 уровней</t>
  </si>
  <si>
    <t>Стеллаж  для документации, двухсторонний</t>
  </si>
  <si>
    <t>Не более 2 единицы на кабинет</t>
  </si>
  <si>
    <t xml:space="preserve">Не более  17000   рублей включительно за 1 единицу </t>
  </si>
  <si>
    <t>Стулья искуственная кожа</t>
  </si>
  <si>
    <t>Не более 1 единиц на сотрудника</t>
  </si>
  <si>
    <t>Стулья ткань</t>
  </si>
  <si>
    <t>Многоместные секции, искуственная кожа</t>
  </si>
  <si>
    <t>Не более 3 единиц на этаж</t>
  </si>
  <si>
    <t>Не более   25000  рублей включительно за 1 единицу</t>
  </si>
  <si>
    <t>Шкаф для документации 5 -7 уровней</t>
  </si>
  <si>
    <t>Шкаф для документации 5-7 уровней</t>
  </si>
  <si>
    <t xml:space="preserve">Многоместные секции </t>
  </si>
  <si>
    <t>Шкаф-стеллаж для документации</t>
  </si>
  <si>
    <t>Бумага для заметок, блок-кубик, 90*90*50</t>
  </si>
  <si>
    <t>Бумага для заметок, блок-кубик, 90*90*90</t>
  </si>
  <si>
    <t xml:space="preserve">Зажим для бумаг 51 мм, 12 шт. в упак. </t>
  </si>
  <si>
    <t>Не более 15000 рублей включительно за 1 единицу</t>
  </si>
  <si>
    <t>Не более 4000 рублей включительно за 1 единицу</t>
  </si>
  <si>
    <t>Сетевое хранилище</t>
  </si>
  <si>
    <t>Клей карандаш не менее 20 г</t>
  </si>
  <si>
    <t>Книга Телефонная А4 96 листов, бумвинил</t>
  </si>
  <si>
    <t>Кнопки канцелярские металлические стальные (100 штук в упаковке)</t>
  </si>
  <si>
    <t>Ластик для ручки и карандаша, комбинированный, каучуковый</t>
  </si>
  <si>
    <t>Маркер цветной для бумаги (текстовыделитель) желтый, 3,5 мм со скошенным наконечником</t>
  </si>
  <si>
    <t>Лоток для бумаг горизонтальный пластиковый, шт.</t>
  </si>
  <si>
    <t>Набор шариковых ручек (4 цвета: зеленый, красный, синий, черный)</t>
  </si>
  <si>
    <t>Накопитель вертикальный пластиковый черный ширина 70-90 мм</t>
  </si>
  <si>
    <t>Нож канцелярский, 18 мм с фиксатором</t>
  </si>
  <si>
    <t>Папка архивная крафт/коленкор 120 мм</t>
  </si>
  <si>
    <t>Папка архивная крафт/бумвинил 4 завязки, 120 мм до 1100 листов</t>
  </si>
  <si>
    <t>Папка конверт на кнопке А4, 0.18мм толщина</t>
  </si>
  <si>
    <t>Папка на резинке А4 пластиковая (0.8 мм, до 150 листов)</t>
  </si>
  <si>
    <t>Папка файловая на 20 файлов А4, ширина корешка 15 мм, толщ материаа 700 мкм</t>
  </si>
  <si>
    <t>Папка файловая на 40 файлов А4, ширина корешка 20 мм, толщ материаа 700 мкм</t>
  </si>
  <si>
    <t>Папка-регистратор с арочным механизмом ширина 50-55 мм, материал внешнего покрытия пластик, внутреннего - бумага, металлическая защита нижнего края, с карманом на корешке, синий цвет</t>
  </si>
  <si>
    <t>Папка-регистратор с арочным механизмом ширина 70-75 мм, материал внешнего покрытия пластик, внутреннего - бумага, металлическая защита нижнего края, с карманом на корешке, синий цвет</t>
  </si>
  <si>
    <t>Папка-планшет А4 (пластик) с крышкой</t>
  </si>
  <si>
    <t>Папка-планшет А4 (пластик) без крышки</t>
  </si>
  <si>
    <t>Папка-уголок А4, 180 мкм плотность</t>
  </si>
  <si>
    <t>Папка-скоросшиватель с пружинным механизмом А4, 0,7мм-0,8мм</t>
  </si>
  <si>
    <t>Файл-вкладыш А4 от 45 мкм (100 шт. в упаковке) прозрачный гладкий</t>
  </si>
  <si>
    <t>Планинг датированный, с твердой обложкой , материал обложки: бумвинил</t>
  </si>
  <si>
    <t>Планинг недатированный, с твердой обложкой , материал обложки: бумвинил</t>
  </si>
  <si>
    <t>Подушка для смачивания пальцев гелевая 25 мл.</t>
  </si>
  <si>
    <t>Скобы для степлера №10  1000 шт в уп</t>
  </si>
  <si>
    <t>Скобы для степлера №24/6 1000 шт в уп</t>
  </si>
  <si>
    <t>Ежедневник датированный, искуственная кожа, А5</t>
  </si>
  <si>
    <t>Ежедневник недатированный, искуственная кожа, А5</t>
  </si>
  <si>
    <t>Линейка пластик 30-50см</t>
  </si>
  <si>
    <t>Папка на кольцах А4 пластиковая (корешок 25 мм, наличие кармана, диаметр кольца 17мм)</t>
  </si>
  <si>
    <t>Папка-скоросшиватель с прозрачной обложкой А4, толщина обложки 0,18мм</t>
  </si>
  <si>
    <t>Папка-скоросшиватель Дело № картонная А4, до 200 листов</t>
  </si>
  <si>
    <t>Календарь настольный</t>
  </si>
  <si>
    <t>Скрепочница магнитная пластиковая шт.</t>
  </si>
  <si>
    <t xml:space="preserve">Скрепки металлические овальные оцинкованные 28 мм (100шт в уп) </t>
  </si>
  <si>
    <t xml:space="preserve">Скрепки металлические овальные оцинкованные 50 мм (50шт в уп) </t>
  </si>
  <si>
    <t>Скрепки металлические никелированные 50 мм Бабочка (12 шт в упаковке)</t>
  </si>
  <si>
    <t>Степлер до 30 листов, тип скоб 24/6</t>
  </si>
  <si>
    <t>Степлер до 10 листов, тип скоб 10</t>
  </si>
  <si>
    <t>Конверт немаркированный А4 229*324 мм</t>
  </si>
  <si>
    <t>Конверт немаркированный А5 162x229 мм</t>
  </si>
  <si>
    <t>Карандаш механический 0,5 мм с резиновой манжеткой  в черном/синем корпусе с ластиком</t>
  </si>
  <si>
    <t>Стержень для карандаша механического 0,5 мм</t>
  </si>
  <si>
    <t>Стержень для шариковой масляной автоматической ручки 0,32 мм, длина стержня 98мм</t>
  </si>
  <si>
    <t>Стержень для гелевой автоматической ручки 0,5-0,7 мм, длина 110 мм</t>
  </si>
  <si>
    <t>Стержень для шариковой неавтоматической ручки 0,5-1 мм, длина стержня 135 мм</t>
  </si>
  <si>
    <t>Ручка гелевая автоматическая, толщина линии 0,5-0,7 мм, корпус прозрачный пластик, с резиновой манжетой</t>
  </si>
  <si>
    <t>Ручка шариковая масляная автоматическая, толщина линии 0,32 мм, корпус прозрачный пластик, с резиновой манжетой и пластиковой клипсой</t>
  </si>
  <si>
    <t>Ручка шариковая масляная автоматическая, толщина линии 0,32 мм, диаметр шарика 0,7мм, корпус прозрачный пластик, с резиновой манжетой, металлический наконечник и металлическая клипса</t>
  </si>
  <si>
    <t>Ручка шариковая неавтоматическая, толщина линии 0,5-1 мм, диаметр шарика 0,7мм, корпус прозрачный пластик, колпачек</t>
  </si>
  <si>
    <t>Ручка со стираемыми чернилами 0,5 мм толщина линии</t>
  </si>
  <si>
    <t>Ручка шариковая на подставке и на липучке с пружиной толщина линии 0,5мм</t>
  </si>
  <si>
    <t xml:space="preserve">Обложка для переплета картон (100 шт. в упаковке) </t>
  </si>
  <si>
    <t xml:space="preserve">Обложка для переплета пластик прозрачный (100 шт. в упаковке) </t>
  </si>
  <si>
    <t>Ролик для факсов</t>
  </si>
  <si>
    <t xml:space="preserve">Пружины для брошюровочной машины, 12 мм (100 шт. в упаковке)  </t>
  </si>
  <si>
    <t xml:space="preserve">Пружины для брошюровочной машины, 22 мм (50 шт. в упаковке) </t>
  </si>
  <si>
    <t xml:space="preserve">Пружины для брошюровочной машины, 51 мм (50 шт. в упаковке) </t>
  </si>
  <si>
    <t>Батарейка аккумуляторные АА, шт.</t>
  </si>
  <si>
    <t>Арматура сливная в сборе, для унитаза комплект</t>
  </si>
  <si>
    <t>Батарейка аккумуляторные ААА, шт.</t>
  </si>
  <si>
    <t>Батарейка питания алкалиновая, тип АА, шт.</t>
  </si>
  <si>
    <t>Батарейка питания алкалиновая, тип ААА,  шт.</t>
  </si>
  <si>
    <t>Бумага туалетная 1-слойная для диспенсеров, от 170-200 м.</t>
  </si>
  <si>
    <t xml:space="preserve">Ведро пластиковое 10 л. </t>
  </si>
  <si>
    <t>Швабра для пола отжимная губчатая</t>
  </si>
  <si>
    <t>Насадка для швабры губчатая</t>
  </si>
  <si>
    <t>Насадка для мытья пола ленточная полиэстер, 33 см</t>
  </si>
  <si>
    <t>Ведро пластиковое 10 л с отжимом</t>
  </si>
  <si>
    <t>Насадка для швабры веревочная микрофибра/хлопок, 27 см</t>
  </si>
  <si>
    <t>Перчатки латексные повышенной прочности, многоцелевые, материал основы: латекс, тип манжеты: срез зубцами</t>
  </si>
  <si>
    <t>Мешки для мусора объемом 30 л ( 30 шт. в рулоне.) от 10 мкм</t>
  </si>
  <si>
    <t>Мешки для мусора объемом 100 л., плотность 50 мкм</t>
  </si>
  <si>
    <t>Мешки для мусора объемом 120 л., от 50 мкм</t>
  </si>
  <si>
    <t>Мешки полипропиленовый для строительного мусора</t>
  </si>
  <si>
    <t>Мешки для мусора с завязками объемом 30 л ( 20 шт. в рулоне.) от 12 мкм</t>
  </si>
  <si>
    <t>Салфетка хозяйственная для стекол и зеркал 30х30 см, микрофибра, шт.</t>
  </si>
  <si>
    <t>Губки для деликатных поверхностей, паролон с абразивным слоем, зеленые (6.3х14)</t>
  </si>
  <si>
    <t>Рулетка измерительная/лента</t>
  </si>
  <si>
    <t>Крючок</t>
  </si>
  <si>
    <t>Бирка для ключей</t>
  </si>
  <si>
    <t xml:space="preserve">Крепления для зеркала </t>
  </si>
  <si>
    <t>Комплект для уборки (щетка для пола, совок)</t>
  </si>
  <si>
    <t>Лампа светодиодная, мощность 9-15Вт, цоколь Е27.</t>
  </si>
  <si>
    <t>Лампа энергосберегающая, мощность 11Вт.,  цоколь 2G7. 11w/21-840</t>
  </si>
  <si>
    <t>Лампа энергосберегающая, мощность 11Вт.,  цоколь G23, тип колбы S. 9w/827</t>
  </si>
  <si>
    <t>Лампа светодиодная, мощность 8Вт-10Вт, белый свет, цоколь GX53, тип колбы таблетка, матовая, 28х74мм</t>
  </si>
  <si>
    <t>Тряпка для пола 50x80 см хлопок, вискоза, полиэстер</t>
  </si>
  <si>
    <t>Швабра для мытья пола деревянная</t>
  </si>
  <si>
    <t>Перчатки трикотажные с ПВХ точками</t>
  </si>
  <si>
    <t xml:space="preserve">Перчатки трикотажные </t>
  </si>
  <si>
    <t>Пленка стрейч, 17-20мкм, ширина 50 см, намотка 250-300 м</t>
  </si>
  <si>
    <t>Салфетки для чистки мониторов из крепированной бумаги (в тубе) 130x170 мм размер салфетки</t>
  </si>
  <si>
    <t>Салфетка хозяйственная из вискозы, размер 30х34 см. 3 шт в упаковке</t>
  </si>
  <si>
    <t>Салфетка хозяйственная универсальная, вискоза</t>
  </si>
  <si>
    <t>Салфетка хозяйственная губчатая, челлюлоза, для влажной уборки. (3шт в упаковке)</t>
  </si>
  <si>
    <t>Средство для мытья посуды, консистенция гелеобразная, объем  450 мл.</t>
  </si>
  <si>
    <r>
      <t>Средство для мытья полов концентрированное универсальное</t>
    </r>
    <r>
      <rPr>
        <sz val="11"/>
        <color rgb="FF000000"/>
        <rFont val="Times New Roman"/>
        <family val="1"/>
        <charset val="204"/>
      </rPr>
      <t>,</t>
    </r>
    <r>
      <rPr>
        <sz val="11"/>
        <color theme="1"/>
        <rFont val="Times New Roman"/>
        <family val="1"/>
        <charset val="204"/>
      </rPr>
      <t xml:space="preserve"> объем  5 л.</t>
    </r>
  </si>
  <si>
    <t>Средство для удаления водонерастворимых загрязнений, Антивандал-граффити, 500 мл с курком</t>
  </si>
  <si>
    <t>Средство для удаления граффити, профессиональное усиленное, балон 400 мл</t>
  </si>
  <si>
    <t>Средство для прочистки труб, гель 500 мл</t>
  </si>
  <si>
    <r>
      <t xml:space="preserve">Средство для чистки кухни, универсальное, </t>
    </r>
    <r>
      <rPr>
        <sz val="11"/>
        <color rgb="FF000000"/>
        <rFont val="Times New Roman"/>
        <family val="1"/>
        <charset val="204"/>
      </rPr>
      <t xml:space="preserve">порошок. </t>
    </r>
    <r>
      <rPr>
        <sz val="11"/>
        <color theme="1"/>
        <rFont val="Times New Roman"/>
        <family val="1"/>
        <charset val="204"/>
      </rPr>
      <t>Объем  400-500 гр.</t>
    </r>
  </si>
  <si>
    <r>
      <t>Средство для сантехники,</t>
    </r>
    <r>
      <rPr>
        <sz val="11"/>
        <color theme="1"/>
        <rFont val="Times New Roman"/>
        <family val="1"/>
        <charset val="204"/>
      </rPr>
      <t xml:space="preserve"> дезинфекция унитаза гель.</t>
    </r>
    <r>
      <rPr>
        <sz val="11"/>
        <color rgb="FF000000"/>
        <rFont val="Times New Roman"/>
        <family val="1"/>
        <charset val="204"/>
      </rPr>
      <t xml:space="preserve"> Объем  0,75 л</t>
    </r>
  </si>
  <si>
    <r>
      <t>Средство для сантехники, удаление ржавчины ге</t>
    </r>
    <r>
      <rPr>
        <sz val="11"/>
        <color theme="1"/>
        <rFont val="Times New Roman"/>
        <family val="1"/>
        <charset val="204"/>
      </rPr>
      <t>ль.</t>
    </r>
    <r>
      <rPr>
        <sz val="11"/>
        <color rgb="FF000000"/>
        <rFont val="Times New Roman"/>
        <family val="1"/>
        <charset val="204"/>
      </rPr>
      <t xml:space="preserve"> Объем  0,45 л</t>
    </r>
  </si>
  <si>
    <r>
      <t>Средство для сантехники, раковины и ваны</t>
    </r>
    <r>
      <rPr>
        <sz val="11"/>
        <color theme="1"/>
        <rFont val="Times New Roman"/>
        <family val="1"/>
        <charset val="204"/>
      </rPr>
      <t xml:space="preserve"> гель.</t>
    </r>
    <r>
      <rPr>
        <sz val="11"/>
        <color rgb="FF000000"/>
        <rFont val="Times New Roman"/>
        <family val="1"/>
        <charset val="204"/>
      </rPr>
      <t xml:space="preserve"> Объем  500-750 мл</t>
    </r>
  </si>
  <si>
    <t>Щетка для сильных загрязнений 28 см</t>
  </si>
  <si>
    <t>Рукоятка для шеток и насадок, алюминиевая 150 см</t>
  </si>
  <si>
    <t>Рукоятка для шеток и насадок, маталлопластик 138 см</t>
  </si>
  <si>
    <t>Не более 25000 рублей включительно за 1 единицу</t>
  </si>
  <si>
    <t>Не более 2 единицы на  организацию</t>
  </si>
  <si>
    <t>Программа 1С Бухгалтерия Зарплата и кадры</t>
  </si>
  <si>
    <t xml:space="preserve">Регулируемый тариф на электроэнергию </t>
  </si>
  <si>
    <t>Расчетная потребность электроэнергии в год</t>
  </si>
  <si>
    <t xml:space="preserve">Регулируемый тариф на теплоснабжение </t>
  </si>
  <si>
    <t>Расчетная потребность в теплоэнергии Гкал</t>
  </si>
  <si>
    <t xml:space="preserve">Регулируемый тариф </t>
  </si>
  <si>
    <t>Расчетная потребность</t>
  </si>
  <si>
    <t>Холодное водоснабжение, 1 п/г</t>
  </si>
  <si>
    <t>Холодное водоснабжение, 2 п/г</t>
  </si>
  <si>
    <t>Водоотведение, 1 п/г</t>
  </si>
  <si>
    <t>Водоотведение, 2 п/г</t>
  </si>
  <si>
    <t>факт количество</t>
  </si>
  <si>
    <t>Накопитель HDD внешний Трб</t>
  </si>
  <si>
    <t>Площадь помещения, кв. м.</t>
  </si>
  <si>
    <t>Цена услуги управляющей компании в месяц</t>
  </si>
  <si>
    <t>Планируемое количество месяцев использования услуги управляющей компании</t>
  </si>
  <si>
    <t>Жилищные услуги 1 п/г</t>
  </si>
  <si>
    <t>Жилищные услуги 2 п/г</t>
  </si>
  <si>
    <t>Количество куб. метров твердых бытовых отходов в год</t>
  </si>
  <si>
    <t>Цена вывоза 1 куб. метра твердых бытовых отходов</t>
  </si>
  <si>
    <t>Фактические затраты в отчетном финансовом году</t>
  </si>
  <si>
    <t>Индекс инфляции</t>
  </si>
  <si>
    <t>Ремонт бытовой техники</t>
  </si>
  <si>
    <t>Ножницы канцелярские,  от 180 мм, остроконечные</t>
  </si>
  <si>
    <t>Ручка шариковая/гелевая в футляре, металлический/хромированный корпус</t>
  </si>
  <si>
    <t>Стержень для шариковой/гелевой ручки в футляре</t>
  </si>
  <si>
    <t>МФУ Pantum M6550NW</t>
  </si>
  <si>
    <t>Canon C5045 А3 (зал)</t>
  </si>
  <si>
    <t>Ключ к информационным системам</t>
  </si>
  <si>
    <t>Крипто про</t>
  </si>
  <si>
    <t>Накопитель SSD серверный для баз 1 С</t>
  </si>
  <si>
    <t>Корпус (системный блок)</t>
  </si>
  <si>
    <t>3G модем для сим-карты</t>
  </si>
  <si>
    <t>МФУ  Pantum M6550NW (PC-211EV)</t>
  </si>
  <si>
    <t xml:space="preserve">Операционная система </t>
  </si>
  <si>
    <t>Карандаш корректирующий 12 мл. быстросохнующая основа</t>
  </si>
  <si>
    <t xml:space="preserve">Лента корректирующая 5мм </t>
  </si>
  <si>
    <t>Их постановления прав-ва 927 от 02.09.2015 (цены на автом, телефоны; остальное из нашего мониторинга (постан. К требованиям от 13.07.2018 № 259); требования к мебели и связи и прочее</t>
  </si>
  <si>
    <t xml:space="preserve"> </t>
  </si>
  <si>
    <t>2.4.6.</t>
  </si>
  <si>
    <t>Затраты на негативное воздействие на работу центральной системы водоотведения</t>
  </si>
  <si>
    <t>Стоимость всего</t>
  </si>
  <si>
    <t>Негативное воздействие на работу центральной системы водоотведения, 1 п/г</t>
  </si>
  <si>
    <t>Негативное воздействие на работу центральной системы водоотведения, 2 п/г</t>
  </si>
  <si>
    <t xml:space="preserve">Приложение </t>
  </si>
  <si>
    <t>Календарь настенный</t>
  </si>
  <si>
    <t>Ежедневник датированный, кожа, А5</t>
  </si>
  <si>
    <t>Принтер Pantum BM5100ADN, картридж TL -5120H ( опека)</t>
  </si>
  <si>
    <t>оригинальный</t>
  </si>
  <si>
    <t>Не более 80000 рублей включительно за 1 единицу</t>
  </si>
  <si>
    <t>Не более 60000 рублей включительно за 1 единицу</t>
  </si>
  <si>
    <t>Системный блок не более 60000 рублей включительно за 1 единицу, монитор  не более 15000 рублей включительно за 1 единицу</t>
  </si>
  <si>
    <t>Системный блок не более 60000 рублей включительно за 1 единицу, монитор  не более 10000 рублей включительно за 1 единицу</t>
  </si>
  <si>
    <t>Не более 17000 рублей включительно за 1 единицу</t>
  </si>
  <si>
    <t>Не более 40000 рублей включительно за 1 единицу</t>
  </si>
  <si>
    <t>Не более 90000 рублей включительно за 1 единицу</t>
  </si>
  <si>
    <t>Не более 15800 рублей включительно за 1 единицу- с ежемесячной оплатой не более 4000 рублей в месяц;</t>
  </si>
  <si>
    <t>Не более 6000 рублей включительно за 1 единицу- с ежемесячной оплатой не более 2500 рублей в месяц;</t>
  </si>
  <si>
    <t xml:space="preserve">Не более  50000 рублей  включительно за 1 единицу </t>
  </si>
  <si>
    <t xml:space="preserve">Не более   10000 рублей  включительно за 1 единицу </t>
  </si>
  <si>
    <t>Не более   20000 рублей  включительно за 1 единицу</t>
  </si>
  <si>
    <t xml:space="preserve">Не более  15000  рублей включительно за 1 единицу </t>
  </si>
  <si>
    <t xml:space="preserve">Не более   5500  рублей включительно за 1 единицу </t>
  </si>
  <si>
    <t xml:space="preserve">Не более 6000  рублей включительно за 1 единицу </t>
  </si>
  <si>
    <t xml:space="preserve">Не более  8000 рублей включительно за 1 единицу </t>
  </si>
  <si>
    <t xml:space="preserve">Не более  50000 рублей включительно за 1 единицу </t>
  </si>
  <si>
    <t>Не более   2000  рублей включительно за 1 единицу</t>
  </si>
  <si>
    <t xml:space="preserve">Не более 30000  рублей включительно за 1 единицу </t>
  </si>
  <si>
    <t xml:space="preserve">Не более 20000 рублей включительно за 1 единицу </t>
  </si>
  <si>
    <t xml:space="preserve">Не более  9000  рублей  включительно за 1 единицу </t>
  </si>
  <si>
    <t>Не более   30000  рублей включительно за 1 единицу</t>
  </si>
  <si>
    <t xml:space="preserve">Не более  70000 рублей включительно за 1 единицу </t>
  </si>
  <si>
    <t xml:space="preserve">Не более 15000   рублей включительно за 1 единицу </t>
  </si>
  <si>
    <t xml:space="preserve">Не более  30000   рублей включительно за 1 единицу </t>
  </si>
  <si>
    <t xml:space="preserve">Не более  9000   рублей включительно за 1 единицу </t>
  </si>
  <si>
    <t xml:space="preserve">Не более  10000   рублей включительно за 1 единицу </t>
  </si>
  <si>
    <t>Нормативные затраты на обеспечение функций Местной Администрации внутригородского муниципального образования города федерального значения Санкт-Петербурга муниципальный округ Владимирский округ на 2026 год</t>
  </si>
  <si>
    <t>Принтер Pantum M6507W A4 WiFi, картридж PC -211P ( опека)</t>
  </si>
  <si>
    <r>
      <t xml:space="preserve">МФУ Canon С5045 А3 (Комплект) </t>
    </r>
    <r>
      <rPr>
        <sz val="8"/>
        <color theme="1"/>
        <rFont val="Calibri"/>
        <family val="2"/>
        <charset val="204"/>
        <scheme val="minor"/>
      </rPr>
      <t>из МИАС</t>
    </r>
  </si>
  <si>
    <t>Мешки для мусора объемом 45 л от 25 мкм</t>
  </si>
  <si>
    <t>к Постановлению Местной Администрации внутригородского  муниципального образования города федерального значения города федерального значения Санкт-Петербурга муниципальный округ Владимирский округ от 08.07.2025 № 02-03/111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</si>
</sst>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3" fillId="0" borderId="0" applyFont="0" applyFill="0" applyBorder="0" applyAlignment="0" applyProtection="0"/>
  </cellStyleXfs>
  <cellXfs count="199">
    <xf numFmtId="0" fontId="0" fillId="0" borderId="0" xfId="0"/>
    <xf numFmtId="0" fontId="9" fillId="0" borderId="0" xfId="0" applyFont="1"/>
    <xf numFmtId="4" fontId="0" fillId="0" borderId="1" xfId="0" applyNumberFormat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4" fontId="0" fillId="0" borderId="1" xfId="0" applyNumberFormat="1" applyFill="1" applyBorder="1"/>
    <xf numFmtId="4" fontId="0" fillId="0" borderId="0" xfId="0" applyNumberFormat="1"/>
    <xf numFmtId="4" fontId="0" fillId="0" borderId="0" xfId="0" applyNumberFormat="1" applyFill="1" applyBorder="1" applyAlignment="1">
      <alignment wrapText="1"/>
    </xf>
    <xf numFmtId="0" fontId="0" fillId="0" borderId="0" xfId="0" applyBorder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9" fillId="0" borderId="0" xfId="0" applyFont="1" applyAlignment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4" fontId="18" fillId="0" borderId="1" xfId="0" applyNumberFormat="1" applyFont="1" applyFill="1" applyBorder="1" applyAlignment="1" applyProtection="1">
      <alignment horizontal="right" vertical="center"/>
    </xf>
    <xf numFmtId="4" fontId="17" fillId="0" borderId="1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4" fontId="21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0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21" fillId="0" borderId="1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center" wrapText="1"/>
    </xf>
    <xf numFmtId="4" fontId="21" fillId="0" borderId="1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9" fillId="0" borderId="0" xfId="0" applyFont="1" applyAlignment="1">
      <alignment horizontal="center"/>
    </xf>
    <xf numFmtId="164" fontId="0" fillId="0" borderId="0" xfId="1" applyFont="1" applyAlignment="1">
      <alignment horizontal="center"/>
    </xf>
    <xf numFmtId="0" fontId="11" fillId="0" borderId="0" xfId="0" applyFont="1" applyFill="1"/>
    <xf numFmtId="0" fontId="12" fillId="0" borderId="0" xfId="0" applyFont="1" applyFill="1"/>
    <xf numFmtId="4" fontId="14" fillId="0" borderId="0" xfId="0" applyNumberFormat="1" applyFont="1" applyFill="1"/>
    <xf numFmtId="0" fontId="14" fillId="0" borderId="0" xfId="0" applyFont="1" applyFill="1"/>
    <xf numFmtId="4" fontId="0" fillId="0" borderId="0" xfId="0" applyNumberFormat="1" applyFill="1"/>
    <xf numFmtId="4" fontId="0" fillId="0" borderId="0" xfId="0" applyNumberFormat="1" applyFill="1" applyAlignment="1"/>
    <xf numFmtId="0" fontId="13" fillId="0" borderId="0" xfId="0" applyFont="1" applyFill="1"/>
    <xf numFmtId="49" fontId="0" fillId="0" borderId="0" xfId="0" applyNumberFormat="1" applyFill="1"/>
    <xf numFmtId="4" fontId="9" fillId="0" borderId="1" xfId="0" applyNumberFormat="1" applyFont="1" applyFill="1" applyBorder="1"/>
    <xf numFmtId="3" fontId="0" fillId="0" borderId="1" xfId="0" applyNumberForma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0" fillId="0" borderId="0" xfId="0" applyFill="1" applyAlignment="1">
      <alignment horizontal="center" wrapText="1"/>
    </xf>
    <xf numFmtId="4" fontId="0" fillId="0" borderId="0" xfId="0" applyNumberFormat="1" applyFill="1" applyAlignment="1">
      <alignment horizontal="center" wrapText="1"/>
    </xf>
    <xf numFmtId="0" fontId="9" fillId="0" borderId="1" xfId="0" applyFont="1" applyFill="1" applyBorder="1"/>
    <xf numFmtId="4" fontId="5" fillId="0" borderId="1" xfId="0" applyNumberFormat="1" applyFont="1" applyFill="1" applyBorder="1"/>
    <xf numFmtId="4" fontId="7" fillId="0" borderId="1" xfId="0" applyNumberFormat="1" applyFont="1" applyFill="1" applyBorder="1"/>
    <xf numFmtId="4" fontId="0" fillId="0" borderId="0" xfId="0" applyNumberFormat="1" applyFill="1" applyAlignment="1">
      <alignment horizontal="left" wrapText="1"/>
    </xf>
    <xf numFmtId="0" fontId="0" fillId="0" borderId="0" xfId="0" applyFill="1" applyBorder="1" applyAlignment="1">
      <alignment wrapText="1"/>
    </xf>
    <xf numFmtId="4" fontId="11" fillId="0" borderId="0" xfId="0" applyNumberFormat="1" applyFont="1" applyFill="1"/>
    <xf numFmtId="4" fontId="0" fillId="0" borderId="0" xfId="0" applyNumberFormat="1" applyFill="1" applyBorder="1"/>
    <xf numFmtId="4" fontId="9" fillId="0" borderId="0" xfId="0" applyNumberFormat="1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ill="1"/>
    <xf numFmtId="0" fontId="0" fillId="0" borderId="5" xfId="0" applyFill="1" applyBorder="1" applyAlignment="1">
      <alignment wrapText="1"/>
    </xf>
    <xf numFmtId="0" fontId="16" fillId="0" borderId="1" xfId="0" applyFont="1" applyFill="1" applyBorder="1" applyAlignment="1">
      <alignment vertical="center" wrapText="1"/>
    </xf>
    <xf numFmtId="0" fontId="0" fillId="0" borderId="5" xfId="0" applyFill="1" applyBorder="1"/>
    <xf numFmtId="0" fontId="0" fillId="0" borderId="13" xfId="0" applyFill="1" applyBorder="1"/>
    <xf numFmtId="4" fontId="6" fillId="0" borderId="1" xfId="0" applyNumberFormat="1" applyFont="1" applyFill="1" applyBorder="1"/>
    <xf numFmtId="4" fontId="21" fillId="0" borderId="5" xfId="0" applyNumberFormat="1" applyFont="1" applyBorder="1" applyAlignment="1">
      <alignment horizontal="center" vertical="center" wrapText="1"/>
    </xf>
    <xf numFmtId="4" fontId="18" fillId="3" borderId="1" xfId="0" applyNumberFormat="1" applyFont="1" applyFill="1" applyBorder="1" applyAlignment="1" applyProtection="1">
      <alignment horizontal="right" vertical="center"/>
    </xf>
    <xf numFmtId="0" fontId="24" fillId="0" borderId="0" xfId="0" applyFont="1" applyFill="1"/>
    <xf numFmtId="0" fontId="20" fillId="3" borderId="1" xfId="0" applyFont="1" applyFill="1" applyBorder="1" applyAlignment="1">
      <alignment horizontal="center" vertical="center" wrapText="1"/>
    </xf>
    <xf numFmtId="4" fontId="21" fillId="3" borderId="1" xfId="0" applyNumberFormat="1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4" fontId="21" fillId="3" borderId="12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0" fillId="0" borderId="2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14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49" fontId="0" fillId="0" borderId="0" xfId="0" applyNumberFormat="1" applyFill="1" applyAlignment="1">
      <alignment horizontal="left" wrapText="1"/>
    </xf>
    <xf numFmtId="49" fontId="0" fillId="0" borderId="0" xfId="0" applyNumberFormat="1" applyFill="1" applyBorder="1" applyAlignment="1">
      <alignment horizontal="left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wrapText="1"/>
    </xf>
    <xf numFmtId="4" fontId="8" fillId="0" borderId="1" xfId="0" applyNumberFormat="1" applyFont="1" applyFill="1" applyBorder="1"/>
    <xf numFmtId="0" fontId="22" fillId="0" borderId="1" xfId="0" applyFont="1" applyFill="1" applyBorder="1" applyAlignment="1">
      <alignment wrapText="1"/>
    </xf>
    <xf numFmtId="4" fontId="0" fillId="0" borderId="1" xfId="0" applyNumberFormat="1" applyFill="1" applyBorder="1" applyAlignment="1">
      <alignment horizontal="center" wrapText="1"/>
    </xf>
    <xf numFmtId="0" fontId="9" fillId="0" borderId="0" xfId="0" applyFont="1" applyAlignment="1">
      <alignment vertical="center"/>
    </xf>
    <xf numFmtId="0" fontId="0" fillId="0" borderId="0" xfId="0" applyFill="1" applyBorder="1" applyAlignment="1">
      <alignment horizontal="center" wrapText="1"/>
    </xf>
    <xf numFmtId="4" fontId="4" fillId="0" borderId="1" xfId="0" applyNumberFormat="1" applyFont="1" applyFill="1" applyBorder="1"/>
    <xf numFmtId="0" fontId="20" fillId="0" borderId="0" xfId="0" applyFont="1" applyFill="1"/>
    <xf numFmtId="0" fontId="25" fillId="0" borderId="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4" fontId="3" fillId="0" borderId="1" xfId="0" applyNumberFormat="1" applyFont="1" applyFill="1" applyBorder="1"/>
    <xf numFmtId="0" fontId="0" fillId="3" borderId="1" xfId="0" applyFill="1" applyBorder="1"/>
    <xf numFmtId="4" fontId="0" fillId="3" borderId="1" xfId="0" applyNumberFormat="1" applyFill="1" applyBorder="1"/>
    <xf numFmtId="4" fontId="7" fillId="3" borderId="1" xfId="0" applyNumberFormat="1" applyFont="1" applyFill="1" applyBorder="1"/>
    <xf numFmtId="4" fontId="2" fillId="0" borderId="1" xfId="0" applyNumberFormat="1" applyFont="1" applyFill="1" applyBorder="1"/>
    <xf numFmtId="0" fontId="0" fillId="0" borderId="2" xfId="0" applyFill="1" applyBorder="1" applyAlignment="1">
      <alignment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4" fontId="8" fillId="3" borderId="1" xfId="0" applyNumberFormat="1" applyFont="1" applyFill="1" applyBorder="1"/>
    <xf numFmtId="0" fontId="14" fillId="3" borderId="0" xfId="0" applyFont="1" applyFill="1"/>
    <xf numFmtId="4" fontId="14" fillId="3" borderId="0" xfId="0" applyNumberFormat="1" applyFont="1" applyFill="1"/>
    <xf numFmtId="4" fontId="1" fillId="0" borderId="1" xfId="0" applyNumberFormat="1" applyFont="1" applyFill="1" applyBorder="1"/>
    <xf numFmtId="0" fontId="20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center" wrapText="1"/>
    </xf>
    <xf numFmtId="4" fontId="20" fillId="0" borderId="0" xfId="0" applyNumberFormat="1" applyFont="1" applyFill="1" applyBorder="1" applyAlignment="1">
      <alignment horizontal="right" wrapText="1"/>
    </xf>
    <xf numFmtId="0" fontId="0" fillId="0" borderId="0" xfId="0" applyFont="1"/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2" fontId="20" fillId="0" borderId="1" xfId="0" applyNumberFormat="1" applyFont="1" applyFill="1" applyBorder="1" applyAlignment="1">
      <alignment horizontal="right" vertical="center"/>
    </xf>
    <xf numFmtId="4" fontId="20" fillId="0" borderId="1" xfId="0" applyNumberFormat="1" applyFont="1" applyFill="1" applyBorder="1" applyAlignment="1">
      <alignment horizontal="right" vertical="center"/>
    </xf>
    <xf numFmtId="4" fontId="20" fillId="0" borderId="1" xfId="0" applyNumberFormat="1" applyFont="1" applyFill="1" applyBorder="1" applyAlignment="1">
      <alignment horizontal="right" vertical="center" wrapText="1"/>
    </xf>
    <xf numFmtId="4" fontId="20" fillId="0" borderId="0" xfId="0" applyNumberFormat="1" applyFont="1" applyFill="1" applyBorder="1" applyAlignment="1">
      <alignment horizontal="center" wrapText="1"/>
    </xf>
    <xf numFmtId="0" fontId="0" fillId="0" borderId="0" xfId="0" applyFont="1" applyFill="1"/>
    <xf numFmtId="0" fontId="20" fillId="0" borderId="1" xfId="0" applyFont="1" applyFill="1" applyBorder="1"/>
    <xf numFmtId="0" fontId="20" fillId="0" borderId="1" xfId="0" applyFont="1" applyFill="1" applyBorder="1" applyAlignment="1">
      <alignment horizontal="right"/>
    </xf>
    <xf numFmtId="4" fontId="12" fillId="0" borderId="1" xfId="0" applyNumberFormat="1" applyFont="1" applyFill="1" applyBorder="1" applyAlignment="1">
      <alignment horizontal="right"/>
    </xf>
    <xf numFmtId="0" fontId="9" fillId="4" borderId="0" xfId="0" applyFont="1" applyFill="1"/>
    <xf numFmtId="0" fontId="17" fillId="0" borderId="0" xfId="0" applyFont="1" applyBorder="1"/>
    <xf numFmtId="0" fontId="26" fillId="0" borderId="0" xfId="0" applyFont="1" applyBorder="1"/>
    <xf numFmtId="4" fontId="27" fillId="3" borderId="0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3" borderId="1" xfId="0" applyFill="1" applyBorder="1" applyAlignment="1">
      <alignment horizontal="center"/>
    </xf>
    <xf numFmtId="2" fontId="0" fillId="0" borderId="1" xfId="0" applyNumberFormat="1" applyBorder="1" applyAlignment="1">
      <alignment vertical="center" wrapText="1"/>
    </xf>
    <xf numFmtId="2" fontId="0" fillId="0" borderId="1" xfId="0" applyNumberFormat="1" applyFill="1" applyBorder="1"/>
    <xf numFmtId="0" fontId="20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2" fontId="0" fillId="0" borderId="0" xfId="0" applyNumberFormat="1" applyFill="1" applyAlignment="1">
      <alignment horizontal="left" wrapText="1"/>
    </xf>
    <xf numFmtId="0" fontId="0" fillId="0" borderId="2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14" fillId="0" borderId="0" xfId="0" applyFont="1" applyFill="1" applyBorder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Border="1" applyAlignment="1">
      <alignment horizontal="left" wrapText="1"/>
    </xf>
    <xf numFmtId="49" fontId="0" fillId="0" borderId="0" xfId="0" applyNumberFormat="1" applyFill="1" applyAlignment="1">
      <alignment horizontal="left" wrapText="1"/>
    </xf>
    <xf numFmtId="0" fontId="14" fillId="3" borderId="0" xfId="0" applyFont="1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49" fontId="0" fillId="0" borderId="0" xfId="0" applyNumberFormat="1" applyFill="1" applyBorder="1" applyAlignment="1">
      <alignment horizontal="left" wrapText="1"/>
    </xf>
    <xf numFmtId="0" fontId="11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left" wrapText="1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7" fillId="2" borderId="5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9" fontId="18" fillId="0" borderId="4" xfId="0" applyNumberFormat="1" applyFont="1" applyFill="1" applyBorder="1" applyAlignment="1" applyProtection="1">
      <alignment horizontal="left" vertical="center" wrapText="1"/>
    </xf>
    <xf numFmtId="49" fontId="18" fillId="0" borderId="5" xfId="0" applyNumberFormat="1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21" fillId="3" borderId="3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5"/>
  <sheetViews>
    <sheetView view="pageBreakPreview" topLeftCell="A33" zoomScaleNormal="100" zoomScaleSheetLayoutView="100" workbookViewId="0">
      <selection activeCell="E2" sqref="E2:G2"/>
    </sheetView>
  </sheetViews>
  <sheetFormatPr defaultColWidth="9.140625" defaultRowHeight="15" x14ac:dyDescent="0.25"/>
  <cols>
    <col min="1" max="1" width="8.28515625" style="22" customWidth="1"/>
    <col min="2" max="2" width="40.85546875" style="22" customWidth="1"/>
    <col min="3" max="3" width="17.28515625" style="22" customWidth="1"/>
    <col min="4" max="4" width="19.42578125" style="22" customWidth="1"/>
    <col min="5" max="5" width="12" style="22" customWidth="1"/>
    <col min="6" max="6" width="15.7109375" style="22" customWidth="1"/>
    <col min="7" max="7" width="18.7109375" style="22" customWidth="1"/>
    <col min="8" max="8" width="9.140625" style="22"/>
    <col min="9" max="9" width="15.7109375" style="22" customWidth="1"/>
    <col min="10" max="16384" width="9.140625" style="22"/>
  </cols>
  <sheetData>
    <row r="1" spans="1:7" x14ac:dyDescent="0.25">
      <c r="E1" s="87" t="s">
        <v>745</v>
      </c>
      <c r="F1" s="87"/>
      <c r="G1" s="87"/>
    </row>
    <row r="2" spans="1:7" ht="92.25" customHeight="1" x14ac:dyDescent="0.25">
      <c r="E2" s="145" t="s">
        <v>781</v>
      </c>
      <c r="F2" s="145"/>
      <c r="G2" s="145"/>
    </row>
    <row r="4" spans="1:7" ht="54.75" customHeight="1" x14ac:dyDescent="0.3">
      <c r="B4" s="152" t="s">
        <v>777</v>
      </c>
      <c r="C4" s="152"/>
      <c r="D4" s="152"/>
      <c r="E4" s="152"/>
      <c r="F4" s="152"/>
      <c r="G4" s="152"/>
    </row>
    <row r="6" spans="1:7" ht="18.75" x14ac:dyDescent="0.3">
      <c r="A6" s="33" t="s">
        <v>55</v>
      </c>
      <c r="B6" s="33" t="s">
        <v>56</v>
      </c>
      <c r="C6" s="34"/>
      <c r="D6" s="34"/>
      <c r="E6" s="34"/>
      <c r="F6" s="34"/>
      <c r="G6" s="35">
        <f>G8+G29+G68+G105+G139</f>
        <v>3329361</v>
      </c>
    </row>
    <row r="8" spans="1:7" ht="15.75" x14ac:dyDescent="0.25">
      <c r="A8" s="36" t="s">
        <v>57</v>
      </c>
      <c r="B8" s="36" t="s">
        <v>54</v>
      </c>
      <c r="C8" s="36"/>
      <c r="D8" s="36"/>
      <c r="E8" s="36"/>
      <c r="F8" s="36"/>
      <c r="G8" s="35">
        <f>G9+G10+G12+G19+G24+G26+G27</f>
        <v>252000</v>
      </c>
    </row>
    <row r="9" spans="1:7" x14ac:dyDescent="0.25">
      <c r="A9" s="22" t="s">
        <v>53</v>
      </c>
      <c r="B9" s="22" t="s">
        <v>58</v>
      </c>
      <c r="G9" s="37">
        <v>0</v>
      </c>
    </row>
    <row r="10" spans="1:7" x14ac:dyDescent="0.25">
      <c r="A10" s="22" t="s">
        <v>60</v>
      </c>
      <c r="B10" s="22" t="s">
        <v>61</v>
      </c>
      <c r="G10" s="37">
        <v>0</v>
      </c>
    </row>
    <row r="12" spans="1:7" ht="21.4" customHeight="1" x14ac:dyDescent="0.25">
      <c r="A12" s="22" t="s">
        <v>62</v>
      </c>
      <c r="B12" s="146" t="s">
        <v>63</v>
      </c>
      <c r="C12" s="146"/>
      <c r="G12" s="38">
        <f>F17</f>
        <v>252000</v>
      </c>
    </row>
    <row r="13" spans="1:7" ht="10.5" customHeight="1" x14ac:dyDescent="0.25"/>
    <row r="14" spans="1:7" ht="225" x14ac:dyDescent="0.25">
      <c r="B14" s="4"/>
      <c r="C14" s="3" t="s">
        <v>66</v>
      </c>
      <c r="D14" s="3" t="s">
        <v>67</v>
      </c>
      <c r="E14" s="3" t="s">
        <v>59</v>
      </c>
      <c r="F14" s="4" t="s">
        <v>6</v>
      </c>
    </row>
    <row r="15" spans="1:7" x14ac:dyDescent="0.25">
      <c r="B15" s="3" t="s">
        <v>384</v>
      </c>
      <c r="C15" s="4">
        <v>1</v>
      </c>
      <c r="D15" s="5">
        <f>4000*1.05</f>
        <v>4200</v>
      </c>
      <c r="E15" s="5">
        <v>12</v>
      </c>
      <c r="F15" s="5">
        <f>C15*D15*E15</f>
        <v>50400</v>
      </c>
      <c r="G15" s="74"/>
    </row>
    <row r="16" spans="1:7" x14ac:dyDescent="0.25">
      <c r="B16" s="3" t="s">
        <v>551</v>
      </c>
      <c r="C16" s="4">
        <v>4</v>
      </c>
      <c r="D16" s="5">
        <f>4000*1.05</f>
        <v>4200</v>
      </c>
      <c r="E16" s="5">
        <v>12</v>
      </c>
      <c r="F16" s="5">
        <f>C16*D16*E16</f>
        <v>201600</v>
      </c>
      <c r="G16" s="74"/>
    </row>
    <row r="17" spans="1:8" x14ac:dyDescent="0.25">
      <c r="B17" s="3" t="s">
        <v>6</v>
      </c>
      <c r="C17" s="4">
        <f>SUM(C15:C16)</f>
        <v>5</v>
      </c>
      <c r="D17" s="5"/>
      <c r="E17" s="5"/>
      <c r="F17" s="5">
        <f>SUM(F15:F16)</f>
        <v>252000</v>
      </c>
      <c r="G17" s="74"/>
    </row>
    <row r="18" spans="1:8" ht="9" customHeight="1" x14ac:dyDescent="0.25"/>
    <row r="19" spans="1:8" ht="30.75" customHeight="1" x14ac:dyDescent="0.25">
      <c r="A19" s="22" t="s">
        <v>68</v>
      </c>
      <c r="B19" s="140" t="s">
        <v>69</v>
      </c>
      <c r="C19" s="140"/>
      <c r="D19" s="140"/>
      <c r="E19" s="140"/>
      <c r="F19" s="140"/>
      <c r="G19" s="37">
        <f>F22</f>
        <v>0</v>
      </c>
    </row>
    <row r="21" spans="1:8" ht="60" x14ac:dyDescent="0.25">
      <c r="B21" s="4"/>
      <c r="C21" s="3" t="s">
        <v>72</v>
      </c>
      <c r="D21" s="3" t="s">
        <v>73</v>
      </c>
      <c r="E21" s="3" t="s">
        <v>59</v>
      </c>
      <c r="F21" s="4" t="s">
        <v>6</v>
      </c>
      <c r="H21" s="132"/>
    </row>
    <row r="22" spans="1:8" ht="30" x14ac:dyDescent="0.25">
      <c r="B22" s="3" t="s">
        <v>386</v>
      </c>
      <c r="C22" s="4">
        <v>1</v>
      </c>
      <c r="D22" s="5">
        <v>221</v>
      </c>
      <c r="E22" s="5">
        <v>12</v>
      </c>
      <c r="F22" s="5">
        <v>0</v>
      </c>
      <c r="G22" s="74"/>
    </row>
    <row r="24" spans="1:8" x14ac:dyDescent="0.25">
      <c r="A24" s="22" t="s">
        <v>70</v>
      </c>
      <c r="B24" s="22" t="s">
        <v>71</v>
      </c>
      <c r="G24" s="37">
        <v>0</v>
      </c>
    </row>
    <row r="26" spans="1:8" ht="18" customHeight="1" x14ac:dyDescent="0.25">
      <c r="A26" s="22" t="s">
        <v>74</v>
      </c>
      <c r="B26" s="140" t="s">
        <v>75</v>
      </c>
      <c r="C26" s="140"/>
      <c r="D26" s="140"/>
      <c r="E26" s="140"/>
      <c r="F26" s="140"/>
      <c r="G26" s="37">
        <v>0</v>
      </c>
    </row>
    <row r="27" spans="1:8" ht="28.5" customHeight="1" x14ac:dyDescent="0.25">
      <c r="A27" s="22" t="s">
        <v>76</v>
      </c>
      <c r="B27" s="140" t="s">
        <v>77</v>
      </c>
      <c r="C27" s="140"/>
      <c r="D27" s="140"/>
      <c r="E27" s="140"/>
      <c r="F27" s="140"/>
      <c r="G27" s="37">
        <v>0</v>
      </c>
    </row>
    <row r="28" spans="1:8" ht="19.5" customHeight="1" x14ac:dyDescent="0.25">
      <c r="B28" s="72"/>
      <c r="C28" s="72"/>
      <c r="D28" s="72"/>
      <c r="E28" s="72"/>
      <c r="F28" s="72"/>
      <c r="G28" s="37"/>
    </row>
    <row r="29" spans="1:8" ht="15.75" x14ac:dyDescent="0.25">
      <c r="A29" s="36" t="s">
        <v>78</v>
      </c>
      <c r="B29" s="36" t="s">
        <v>79</v>
      </c>
      <c r="C29" s="39"/>
      <c r="D29" s="39"/>
      <c r="E29" s="39"/>
      <c r="F29" s="39"/>
      <c r="G29" s="35">
        <f>G31+G44+G46+G48+G50+G52</f>
        <v>341851</v>
      </c>
    </row>
    <row r="31" spans="1:8" x14ac:dyDescent="0.25">
      <c r="A31" s="22" t="s">
        <v>80</v>
      </c>
      <c r="B31" s="40" t="s">
        <v>81</v>
      </c>
      <c r="G31" s="37">
        <f>E37</f>
        <v>195800</v>
      </c>
    </row>
    <row r="32" spans="1:8" x14ac:dyDescent="0.25">
      <c r="B32" s="40"/>
      <c r="G32" s="37"/>
    </row>
    <row r="33" spans="1:7" ht="87" customHeight="1" x14ac:dyDescent="0.25">
      <c r="B33" s="3"/>
      <c r="C33" s="3" t="s">
        <v>2</v>
      </c>
      <c r="D33" s="3" t="s">
        <v>4</v>
      </c>
      <c r="E33" s="4" t="s">
        <v>5</v>
      </c>
    </row>
    <row r="34" spans="1:7" x14ac:dyDescent="0.25">
      <c r="B34" s="4" t="s">
        <v>413</v>
      </c>
      <c r="C34" s="4">
        <v>3</v>
      </c>
      <c r="D34" s="5">
        <v>11500</v>
      </c>
      <c r="E34" s="41">
        <f>C34*D34</f>
        <v>34500</v>
      </c>
    </row>
    <row r="35" spans="1:7" x14ac:dyDescent="0.25">
      <c r="B35" s="4" t="s">
        <v>257</v>
      </c>
      <c r="C35" s="4">
        <v>1</v>
      </c>
      <c r="D35" s="5">
        <v>17300</v>
      </c>
      <c r="E35" s="41">
        <f>C35*D35</f>
        <v>17300</v>
      </c>
    </row>
    <row r="36" spans="1:7" x14ac:dyDescent="0.25">
      <c r="B36" s="4" t="s">
        <v>414</v>
      </c>
      <c r="C36" s="4">
        <v>12</v>
      </c>
      <c r="D36" s="5">
        <v>12000</v>
      </c>
      <c r="E36" s="41">
        <f>C36*D36</f>
        <v>144000</v>
      </c>
    </row>
    <row r="37" spans="1:7" x14ac:dyDescent="0.25">
      <c r="B37" s="4" t="s">
        <v>6</v>
      </c>
      <c r="C37" s="4" t="s">
        <v>6</v>
      </c>
      <c r="D37" s="5"/>
      <c r="E37" s="41">
        <f>SUM(E34:E36)</f>
        <v>195800</v>
      </c>
    </row>
    <row r="40" spans="1:7" x14ac:dyDescent="0.25">
      <c r="B40" s="4"/>
      <c r="C40" s="4" t="s">
        <v>0</v>
      </c>
      <c r="D40" s="4" t="s">
        <v>7</v>
      </c>
      <c r="E40" s="4" t="s">
        <v>6</v>
      </c>
    </row>
    <row r="41" spans="1:7" ht="34.5" customHeight="1" x14ac:dyDescent="0.25">
      <c r="B41" s="3" t="s">
        <v>3</v>
      </c>
      <c r="C41" s="4">
        <v>14</v>
      </c>
      <c r="D41" s="4">
        <v>1.5</v>
      </c>
      <c r="E41" s="42">
        <f>C41*D41</f>
        <v>21</v>
      </c>
    </row>
    <row r="42" spans="1:7" x14ac:dyDescent="0.25">
      <c r="B42" s="43" t="s">
        <v>2</v>
      </c>
      <c r="C42" s="43">
        <v>14</v>
      </c>
      <c r="D42" s="44" t="s">
        <v>387</v>
      </c>
    </row>
    <row r="44" spans="1:7" ht="34.5" customHeight="1" x14ac:dyDescent="0.25">
      <c r="A44" s="22" t="s">
        <v>82</v>
      </c>
      <c r="B44" s="147" t="s">
        <v>83</v>
      </c>
      <c r="C44" s="147"/>
      <c r="D44" s="147"/>
      <c r="E44" s="147"/>
      <c r="F44" s="147"/>
      <c r="G44" s="37">
        <v>0</v>
      </c>
    </row>
    <row r="45" spans="1:7" x14ac:dyDescent="0.25">
      <c r="B45" s="40"/>
    </row>
    <row r="46" spans="1:7" ht="26.65" customHeight="1" x14ac:dyDescent="0.25">
      <c r="A46" s="22" t="s">
        <v>84</v>
      </c>
      <c r="B46" s="147" t="s">
        <v>10</v>
      </c>
      <c r="C46" s="147"/>
      <c r="D46" s="147"/>
      <c r="E46" s="147"/>
      <c r="F46" s="147"/>
      <c r="G46" s="37">
        <v>0</v>
      </c>
    </row>
    <row r="47" spans="1:7" x14ac:dyDescent="0.25">
      <c r="B47" s="40"/>
    </row>
    <row r="48" spans="1:7" ht="34.5" customHeight="1" x14ac:dyDescent="0.25">
      <c r="A48" s="22" t="s">
        <v>85</v>
      </c>
      <c r="B48" s="147" t="s">
        <v>9</v>
      </c>
      <c r="C48" s="147"/>
      <c r="D48" s="147"/>
      <c r="E48" s="147"/>
      <c r="F48" s="147"/>
      <c r="G48" s="37">
        <v>0</v>
      </c>
    </row>
    <row r="49" spans="1:7" x14ac:dyDescent="0.25">
      <c r="B49" s="40"/>
    </row>
    <row r="50" spans="1:7" ht="34.5" customHeight="1" x14ac:dyDescent="0.25">
      <c r="A50" s="22" t="s">
        <v>86</v>
      </c>
      <c r="B50" s="147" t="s">
        <v>87</v>
      </c>
      <c r="C50" s="147"/>
      <c r="D50" s="147"/>
      <c r="E50" s="147"/>
      <c r="F50" s="147"/>
      <c r="G50" s="37">
        <v>0</v>
      </c>
    </row>
    <row r="51" spans="1:7" ht="15" customHeight="1" x14ac:dyDescent="0.25">
      <c r="B51" s="77"/>
      <c r="C51" s="77"/>
      <c r="D51" s="77"/>
      <c r="E51" s="77"/>
      <c r="F51" s="77"/>
      <c r="G51" s="37"/>
    </row>
    <row r="52" spans="1:7" ht="39.75" customHeight="1" x14ac:dyDescent="0.25">
      <c r="A52" s="22" t="s">
        <v>88</v>
      </c>
      <c r="B52" s="150" t="s">
        <v>13</v>
      </c>
      <c r="C52" s="150"/>
      <c r="D52" s="150"/>
      <c r="E52" s="150"/>
      <c r="F52" s="150"/>
      <c r="G52" s="37">
        <f>E67</f>
        <v>146051</v>
      </c>
    </row>
    <row r="53" spans="1:7" ht="14.25" customHeight="1" x14ac:dyDescent="0.25">
      <c r="B53" s="78"/>
      <c r="C53" s="78"/>
      <c r="D53" s="78"/>
      <c r="E53" s="78"/>
      <c r="F53" s="78"/>
    </row>
    <row r="54" spans="1:7" ht="105" x14ac:dyDescent="0.25">
      <c r="B54" s="3"/>
      <c r="C54" s="3" t="s">
        <v>14</v>
      </c>
      <c r="D54" s="3" t="s">
        <v>8</v>
      </c>
      <c r="E54" s="4" t="s">
        <v>5</v>
      </c>
    </row>
    <row r="55" spans="1:7" x14ac:dyDescent="0.25">
      <c r="B55" s="3" t="s">
        <v>552</v>
      </c>
      <c r="C55" s="4">
        <v>1</v>
      </c>
      <c r="D55" s="5">
        <v>5750</v>
      </c>
      <c r="E55" s="81">
        <f t="shared" ref="E55:E66" si="0">C55*D55</f>
        <v>5750</v>
      </c>
    </row>
    <row r="56" spans="1:7" x14ac:dyDescent="0.25">
      <c r="B56" s="3" t="s">
        <v>388</v>
      </c>
      <c r="C56" s="4">
        <v>1</v>
      </c>
      <c r="D56" s="5">
        <v>5750</v>
      </c>
      <c r="E56" s="81">
        <f t="shared" si="0"/>
        <v>5750</v>
      </c>
    </row>
    <row r="57" spans="1:7" x14ac:dyDescent="0.25">
      <c r="B57" s="3" t="s">
        <v>390</v>
      </c>
      <c r="C57" s="4">
        <v>1</v>
      </c>
      <c r="D57" s="5">
        <v>5750</v>
      </c>
      <c r="E57" s="81">
        <f t="shared" si="0"/>
        <v>5750</v>
      </c>
    </row>
    <row r="58" spans="1:7" x14ac:dyDescent="0.25">
      <c r="B58" s="3" t="s">
        <v>391</v>
      </c>
      <c r="C58" s="4">
        <v>1</v>
      </c>
      <c r="D58" s="5">
        <v>6900</v>
      </c>
      <c r="E58" s="81">
        <f t="shared" si="0"/>
        <v>6900</v>
      </c>
    </row>
    <row r="59" spans="1:7" x14ac:dyDescent="0.25">
      <c r="B59" s="3" t="s">
        <v>389</v>
      </c>
      <c r="C59" s="4">
        <v>1</v>
      </c>
      <c r="D59" s="5">
        <v>9200</v>
      </c>
      <c r="E59" s="81">
        <f t="shared" si="0"/>
        <v>9200</v>
      </c>
    </row>
    <row r="60" spans="1:7" ht="30" x14ac:dyDescent="0.25">
      <c r="B60" s="3" t="s">
        <v>392</v>
      </c>
      <c r="C60" s="4">
        <v>1</v>
      </c>
      <c r="D60" s="5">
        <v>17250</v>
      </c>
      <c r="E60" s="81">
        <f t="shared" si="0"/>
        <v>17250</v>
      </c>
    </row>
    <row r="61" spans="1:7" x14ac:dyDescent="0.25">
      <c r="B61" s="111" t="s">
        <v>728</v>
      </c>
      <c r="C61" s="103">
        <v>1</v>
      </c>
      <c r="D61" s="104">
        <v>46000</v>
      </c>
      <c r="E61" s="112">
        <f>C61*D61</f>
        <v>46000</v>
      </c>
    </row>
    <row r="62" spans="1:7" x14ac:dyDescent="0.25">
      <c r="B62" s="3" t="s">
        <v>48</v>
      </c>
      <c r="C62" s="4">
        <v>1</v>
      </c>
      <c r="D62" s="5">
        <v>17251</v>
      </c>
      <c r="E62" s="81">
        <f t="shared" si="0"/>
        <v>17251</v>
      </c>
    </row>
    <row r="63" spans="1:7" x14ac:dyDescent="0.25">
      <c r="B63" s="3" t="s">
        <v>393</v>
      </c>
      <c r="C63" s="4">
        <v>1</v>
      </c>
      <c r="D63" s="5">
        <v>11500</v>
      </c>
      <c r="E63" s="81">
        <f t="shared" si="0"/>
        <v>11500</v>
      </c>
    </row>
    <row r="64" spans="1:7" x14ac:dyDescent="0.25">
      <c r="B64" s="3" t="s">
        <v>553</v>
      </c>
      <c r="C64" s="4">
        <v>1</v>
      </c>
      <c r="D64" s="5">
        <v>5750</v>
      </c>
      <c r="E64" s="81">
        <f t="shared" si="0"/>
        <v>5750</v>
      </c>
    </row>
    <row r="65" spans="1:9" x14ac:dyDescent="0.25">
      <c r="B65" s="111" t="s">
        <v>727</v>
      </c>
      <c r="C65" s="103">
        <v>1</v>
      </c>
      <c r="D65" s="104">
        <v>5750</v>
      </c>
      <c r="E65" s="112">
        <f t="shared" si="0"/>
        <v>5750</v>
      </c>
    </row>
    <row r="66" spans="1:9" x14ac:dyDescent="0.25">
      <c r="B66" s="3" t="s">
        <v>546</v>
      </c>
      <c r="C66" s="4">
        <v>1</v>
      </c>
      <c r="D66" s="5">
        <v>9200</v>
      </c>
      <c r="E66" s="81">
        <f t="shared" si="0"/>
        <v>9200</v>
      </c>
      <c r="F66" s="66"/>
    </row>
    <row r="67" spans="1:9" ht="15.75" customHeight="1" x14ac:dyDescent="0.25">
      <c r="B67" s="3" t="s">
        <v>5</v>
      </c>
      <c r="C67" s="4"/>
      <c r="D67" s="4"/>
      <c r="E67" s="41">
        <f>SUM(E55:E66)</f>
        <v>146051</v>
      </c>
    </row>
    <row r="68" spans="1:9" ht="42.75" customHeight="1" x14ac:dyDescent="0.25">
      <c r="A68" s="36" t="s">
        <v>11</v>
      </c>
      <c r="B68" s="144" t="s">
        <v>89</v>
      </c>
      <c r="C68" s="144"/>
      <c r="D68" s="144"/>
      <c r="E68" s="144"/>
      <c r="F68" s="144"/>
      <c r="G68" s="35">
        <f>G70+G93</f>
        <v>1303000</v>
      </c>
    </row>
    <row r="69" spans="1:9" x14ac:dyDescent="0.25">
      <c r="B69" s="40"/>
    </row>
    <row r="70" spans="1:9" ht="28.5" customHeight="1" x14ac:dyDescent="0.25">
      <c r="A70" s="22" t="s">
        <v>90</v>
      </c>
      <c r="B70" s="147" t="s">
        <v>16</v>
      </c>
      <c r="C70" s="147"/>
      <c r="D70" s="147"/>
      <c r="E70" s="147"/>
      <c r="F70" s="147"/>
      <c r="G70" s="37">
        <f>D73</f>
        <v>1074000</v>
      </c>
    </row>
    <row r="71" spans="1:9" x14ac:dyDescent="0.25">
      <c r="B71" s="40"/>
    </row>
    <row r="72" spans="1:9" ht="120.4" customHeight="1" x14ac:dyDescent="0.25">
      <c r="B72" s="3" t="s">
        <v>17</v>
      </c>
      <c r="C72" s="3" t="s">
        <v>18</v>
      </c>
      <c r="D72" s="4" t="s">
        <v>5</v>
      </c>
      <c r="H72" s="57"/>
    </row>
    <row r="73" spans="1:9" x14ac:dyDescent="0.25">
      <c r="B73" s="5">
        <f>G75</f>
        <v>700000</v>
      </c>
      <c r="C73" s="5">
        <f>G81</f>
        <v>374000</v>
      </c>
      <c r="D73" s="41">
        <f>SUM(B73:C73)</f>
        <v>1074000</v>
      </c>
      <c r="H73" s="133"/>
    </row>
    <row r="74" spans="1:9" x14ac:dyDescent="0.25">
      <c r="B74" s="40"/>
      <c r="D74" s="24"/>
      <c r="H74" s="57"/>
    </row>
    <row r="75" spans="1:9" x14ac:dyDescent="0.25">
      <c r="A75" s="22" t="s">
        <v>91</v>
      </c>
      <c r="B75" s="40" t="s">
        <v>17</v>
      </c>
      <c r="F75" s="45"/>
      <c r="G75" s="37">
        <f>C79</f>
        <v>700000</v>
      </c>
      <c r="H75" s="57"/>
    </row>
    <row r="76" spans="1:9" ht="20.25" customHeight="1" x14ac:dyDescent="0.25">
      <c r="B76" s="40"/>
      <c r="F76" s="74"/>
      <c r="G76" s="74"/>
    </row>
    <row r="77" spans="1:9" ht="90" customHeight="1" x14ac:dyDescent="0.25">
      <c r="B77" s="3" t="s">
        <v>20</v>
      </c>
      <c r="C77" s="3" t="s">
        <v>21</v>
      </c>
      <c r="F77" s="45"/>
    </row>
    <row r="78" spans="1:9" ht="35.65" customHeight="1" x14ac:dyDescent="0.25">
      <c r="B78" s="79" t="s">
        <v>549</v>
      </c>
      <c r="C78" s="5">
        <v>700000</v>
      </c>
      <c r="D78" s="73"/>
      <c r="E78" s="45"/>
      <c r="I78" s="37"/>
    </row>
    <row r="79" spans="1:9" x14ac:dyDescent="0.25">
      <c r="B79" s="4" t="s">
        <v>6</v>
      </c>
      <c r="C79" s="5">
        <f>SUM(C78:C78)</f>
        <v>700000</v>
      </c>
      <c r="I79" s="37"/>
    </row>
    <row r="81" spans="1:7" x14ac:dyDescent="0.25">
      <c r="A81" s="22" t="s">
        <v>92</v>
      </c>
      <c r="B81" s="40" t="s">
        <v>18</v>
      </c>
      <c r="G81" s="37">
        <f>C91</f>
        <v>374000</v>
      </c>
    </row>
    <row r="82" spans="1:7" ht="13.9" customHeight="1" x14ac:dyDescent="0.25">
      <c r="B82" s="40"/>
      <c r="F82" s="74"/>
      <c r="G82" s="74"/>
    </row>
    <row r="83" spans="1:7" ht="57.75" customHeight="1" x14ac:dyDescent="0.25">
      <c r="B83" s="3" t="s">
        <v>23</v>
      </c>
      <c r="C83" s="3" t="s">
        <v>22</v>
      </c>
    </row>
    <row r="84" spans="1:7" x14ac:dyDescent="0.25">
      <c r="B84" s="4" t="s">
        <v>381</v>
      </c>
      <c r="C84" s="5">
        <v>70000</v>
      </c>
      <c r="D84" s="43"/>
      <c r="E84" s="43"/>
    </row>
    <row r="85" spans="1:7" ht="33.4" customHeight="1" x14ac:dyDescent="0.25">
      <c r="B85" s="3" t="s">
        <v>701</v>
      </c>
      <c r="C85" s="5">
        <v>60000</v>
      </c>
      <c r="D85" s="43"/>
      <c r="E85" s="43"/>
    </row>
    <row r="86" spans="1:7" x14ac:dyDescent="0.25">
      <c r="B86" s="4" t="s">
        <v>24</v>
      </c>
      <c r="C86" s="5">
        <v>2000</v>
      </c>
      <c r="D86" s="43"/>
      <c r="E86" s="43"/>
    </row>
    <row r="87" spans="1:7" ht="27" customHeight="1" x14ac:dyDescent="0.25">
      <c r="B87" s="3" t="s">
        <v>394</v>
      </c>
      <c r="C87" s="5">
        <v>75000</v>
      </c>
      <c r="D87" s="142"/>
      <c r="E87" s="143"/>
      <c r="F87" s="143"/>
    </row>
    <row r="88" spans="1:7" ht="27" customHeight="1" x14ac:dyDescent="0.25">
      <c r="B88" s="3" t="s">
        <v>395</v>
      </c>
      <c r="C88" s="5">
        <v>70000</v>
      </c>
      <c r="D88" s="142"/>
      <c r="E88" s="143"/>
      <c r="F88" s="143"/>
    </row>
    <row r="89" spans="1:7" ht="27" customHeight="1" x14ac:dyDescent="0.25">
      <c r="B89" s="3" t="s">
        <v>735</v>
      </c>
      <c r="C89" s="5">
        <v>85000</v>
      </c>
      <c r="D89" s="110"/>
      <c r="E89" s="110"/>
      <c r="F89" s="110"/>
    </row>
    <row r="90" spans="1:7" ht="27" customHeight="1" x14ac:dyDescent="0.25">
      <c r="B90" s="3" t="s">
        <v>729</v>
      </c>
      <c r="C90" s="5">
        <v>12000</v>
      </c>
      <c r="D90" s="110"/>
      <c r="E90" s="110"/>
      <c r="F90" s="110"/>
    </row>
    <row r="91" spans="1:7" x14ac:dyDescent="0.25">
      <c r="B91" s="4" t="s">
        <v>6</v>
      </c>
      <c r="C91" s="5">
        <f>SUM(C84:C90)</f>
        <v>374000</v>
      </c>
    </row>
    <row r="93" spans="1:7" ht="23.25" customHeight="1" x14ac:dyDescent="0.25">
      <c r="A93" s="22" t="s">
        <v>93</v>
      </c>
      <c r="B93" s="22" t="s">
        <v>25</v>
      </c>
      <c r="F93" s="45"/>
      <c r="G93" s="46">
        <f>G95+G96</f>
        <v>229000</v>
      </c>
    </row>
    <row r="95" spans="1:7" ht="15" customHeight="1" x14ac:dyDescent="0.25">
      <c r="A95" s="22" t="s">
        <v>95</v>
      </c>
      <c r="B95" s="140" t="s">
        <v>94</v>
      </c>
      <c r="C95" s="140"/>
      <c r="D95" s="140"/>
      <c r="E95" s="140"/>
      <c r="F95" s="140"/>
      <c r="G95" s="46">
        <v>0</v>
      </c>
    </row>
    <row r="96" spans="1:7" ht="36" customHeight="1" x14ac:dyDescent="0.25">
      <c r="A96" s="22" t="s">
        <v>96</v>
      </c>
      <c r="B96" s="140" t="s">
        <v>97</v>
      </c>
      <c r="C96" s="140"/>
      <c r="D96" s="140"/>
      <c r="E96" s="140"/>
      <c r="F96" s="140"/>
      <c r="G96" s="46">
        <f>E103</f>
        <v>229000</v>
      </c>
    </row>
    <row r="97" spans="1:7" ht="15.75" customHeight="1" x14ac:dyDescent="0.25">
      <c r="B97" s="72"/>
      <c r="C97" s="72"/>
      <c r="D97" s="72"/>
      <c r="E97" s="72"/>
      <c r="F97" s="72"/>
      <c r="G97" s="46"/>
    </row>
    <row r="98" spans="1:7" ht="165" x14ac:dyDescent="0.25">
      <c r="B98" s="3"/>
      <c r="C98" s="3" t="s">
        <v>26</v>
      </c>
      <c r="D98" s="3" t="s">
        <v>27</v>
      </c>
      <c r="E98" s="4" t="s">
        <v>5</v>
      </c>
    </row>
    <row r="99" spans="1:7" x14ac:dyDescent="0.25">
      <c r="B99" s="4" t="s">
        <v>396</v>
      </c>
      <c r="C99" s="103">
        <v>14</v>
      </c>
      <c r="D99" s="5">
        <v>3000</v>
      </c>
      <c r="E99" s="41">
        <f>C99*D99</f>
        <v>42000</v>
      </c>
      <c r="F99" s="73"/>
    </row>
    <row r="100" spans="1:7" ht="30" x14ac:dyDescent="0.25">
      <c r="B100" s="3" t="s">
        <v>470</v>
      </c>
      <c r="C100" s="4">
        <v>1</v>
      </c>
      <c r="D100" s="5">
        <v>165000</v>
      </c>
      <c r="E100" s="41">
        <f>C100*D100</f>
        <v>165000</v>
      </c>
      <c r="F100" s="73"/>
    </row>
    <row r="101" spans="1:7" ht="30" x14ac:dyDescent="0.25">
      <c r="B101" s="3" t="s">
        <v>397</v>
      </c>
      <c r="C101" s="4">
        <v>1</v>
      </c>
      <c r="D101" s="5">
        <v>22000</v>
      </c>
      <c r="E101" s="41">
        <f>C101*D101</f>
        <v>22000</v>
      </c>
      <c r="F101" s="73"/>
    </row>
    <row r="102" spans="1:7" x14ac:dyDescent="0.25">
      <c r="B102" s="3" t="s">
        <v>730</v>
      </c>
      <c r="C102" s="4">
        <v>2</v>
      </c>
      <c r="D102" s="5">
        <v>5500</v>
      </c>
      <c r="E102" s="41">
        <f>C102*D102</f>
        <v>11000</v>
      </c>
      <c r="F102" s="109"/>
    </row>
    <row r="103" spans="1:7" x14ac:dyDescent="0.25">
      <c r="B103" s="4" t="s">
        <v>6</v>
      </c>
      <c r="C103" s="4"/>
      <c r="D103" s="5"/>
      <c r="E103" s="41">
        <f>SUM(E99:E101)</f>
        <v>229000</v>
      </c>
      <c r="F103" s="73"/>
    </row>
    <row r="105" spans="1:7" ht="26.65" customHeight="1" x14ac:dyDescent="0.25">
      <c r="A105" s="113" t="s">
        <v>12</v>
      </c>
      <c r="B105" s="148" t="s">
        <v>98</v>
      </c>
      <c r="C105" s="148"/>
      <c r="D105" s="148"/>
      <c r="E105" s="148"/>
      <c r="F105" s="148"/>
      <c r="G105" s="114">
        <f>G107+G117+G125+G132+G137</f>
        <v>486100</v>
      </c>
    </row>
    <row r="107" spans="1:7" x14ac:dyDescent="0.25">
      <c r="A107" s="22" t="s">
        <v>99</v>
      </c>
      <c r="B107" s="22" t="s">
        <v>28</v>
      </c>
      <c r="G107" s="37">
        <f>E115</f>
        <v>304000</v>
      </c>
    </row>
    <row r="109" spans="1:7" ht="75" x14ac:dyDescent="0.25">
      <c r="B109" s="3" t="s">
        <v>480</v>
      </c>
      <c r="C109" s="3" t="s">
        <v>29</v>
      </c>
      <c r="D109" s="3" t="s">
        <v>377</v>
      </c>
      <c r="E109" s="4" t="s">
        <v>6</v>
      </c>
      <c r="F109" s="80" t="s">
        <v>712</v>
      </c>
    </row>
    <row r="110" spans="1:7" ht="30" x14ac:dyDescent="0.25">
      <c r="B110" s="3" t="s">
        <v>481</v>
      </c>
      <c r="C110" s="42">
        <v>1</v>
      </c>
      <c r="D110" s="5">
        <v>75000</v>
      </c>
      <c r="E110" s="5">
        <f>C110*D110</f>
        <v>75000</v>
      </c>
      <c r="F110" s="4">
        <v>1</v>
      </c>
    </row>
    <row r="111" spans="1:7" ht="45" x14ac:dyDescent="0.25">
      <c r="B111" s="3" t="s">
        <v>482</v>
      </c>
      <c r="C111" s="42">
        <v>1</v>
      </c>
      <c r="D111" s="5">
        <v>53000</v>
      </c>
      <c r="E111" s="5">
        <f>C111*D111</f>
        <v>53000</v>
      </c>
      <c r="F111" s="4">
        <v>3</v>
      </c>
    </row>
    <row r="112" spans="1:7" ht="30" x14ac:dyDescent="0.25">
      <c r="B112" s="3" t="s">
        <v>483</v>
      </c>
      <c r="C112" s="42">
        <v>1</v>
      </c>
      <c r="D112" s="5">
        <v>68000</v>
      </c>
      <c r="E112" s="5">
        <f>C112*D112</f>
        <v>68000</v>
      </c>
      <c r="F112" s="4">
        <v>1</v>
      </c>
    </row>
    <row r="113" spans="1:7" ht="45" x14ac:dyDescent="0.25">
      <c r="B113" s="3" t="s">
        <v>484</v>
      </c>
      <c r="C113" s="42">
        <v>1</v>
      </c>
      <c r="D113" s="5">
        <v>48000</v>
      </c>
      <c r="E113" s="5">
        <f>C113*D113</f>
        <v>48000</v>
      </c>
      <c r="F113" s="4">
        <v>0</v>
      </c>
    </row>
    <row r="114" spans="1:7" ht="45" x14ac:dyDescent="0.25">
      <c r="B114" s="3" t="s">
        <v>485</v>
      </c>
      <c r="C114" s="42">
        <v>1</v>
      </c>
      <c r="D114" s="5">
        <v>60000</v>
      </c>
      <c r="E114" s="5">
        <f>C114*D114</f>
        <v>60000</v>
      </c>
      <c r="F114" s="4">
        <v>17</v>
      </c>
    </row>
    <row r="115" spans="1:7" x14ac:dyDescent="0.25">
      <c r="B115" s="3" t="s">
        <v>5</v>
      </c>
      <c r="C115" s="42">
        <f>SUM(C110:C114)</f>
        <v>5</v>
      </c>
      <c r="D115" s="5"/>
      <c r="E115" s="5">
        <f>SUM(E110:E114)</f>
        <v>304000</v>
      </c>
      <c r="F115" s="4">
        <f>SUM(F110:F114)</f>
        <v>22</v>
      </c>
    </row>
    <row r="117" spans="1:7" ht="30.75" customHeight="1" x14ac:dyDescent="0.25">
      <c r="A117" s="22" t="s">
        <v>100</v>
      </c>
      <c r="B117" s="140" t="s">
        <v>30</v>
      </c>
      <c r="C117" s="140"/>
      <c r="D117" s="140"/>
      <c r="E117" s="140"/>
      <c r="F117" s="140"/>
      <c r="G117" s="37">
        <f>F123</f>
        <v>129600</v>
      </c>
    </row>
    <row r="119" spans="1:7" ht="59.25" customHeight="1" x14ac:dyDescent="0.25">
      <c r="B119" s="4"/>
      <c r="C119" s="3" t="s">
        <v>31</v>
      </c>
      <c r="D119" s="3" t="s">
        <v>29</v>
      </c>
      <c r="E119" s="3" t="s">
        <v>378</v>
      </c>
      <c r="F119" s="4" t="s">
        <v>6</v>
      </c>
    </row>
    <row r="120" spans="1:7" x14ac:dyDescent="0.25">
      <c r="B120" s="3" t="s">
        <v>269</v>
      </c>
      <c r="C120" s="4">
        <v>9</v>
      </c>
      <c r="D120" s="42">
        <v>1</v>
      </c>
      <c r="E120" s="5">
        <v>16600</v>
      </c>
      <c r="F120" s="5">
        <f>D120*E120</f>
        <v>16600</v>
      </c>
    </row>
    <row r="121" spans="1:7" ht="18" customHeight="1" x14ac:dyDescent="0.25">
      <c r="B121" s="3" t="s">
        <v>270</v>
      </c>
      <c r="C121" s="4">
        <v>13</v>
      </c>
      <c r="D121" s="42">
        <v>1</v>
      </c>
      <c r="E121" s="5">
        <v>35000</v>
      </c>
      <c r="F121" s="5">
        <f t="shared" ref="F121:F122" si="1">D121*E121</f>
        <v>35000</v>
      </c>
    </row>
    <row r="122" spans="1:7" ht="29.25" customHeight="1" x14ac:dyDescent="0.25">
      <c r="B122" s="3" t="s">
        <v>266</v>
      </c>
      <c r="C122" s="4">
        <v>1</v>
      </c>
      <c r="D122" s="42">
        <v>1</v>
      </c>
      <c r="E122" s="5">
        <v>78000</v>
      </c>
      <c r="F122" s="5">
        <f t="shared" si="1"/>
        <v>78000</v>
      </c>
    </row>
    <row r="123" spans="1:7" x14ac:dyDescent="0.25">
      <c r="B123" s="3" t="s">
        <v>5</v>
      </c>
      <c r="C123" s="4">
        <f>SUM(C120:C122)</f>
        <v>23</v>
      </c>
      <c r="D123" s="4"/>
      <c r="E123" s="5"/>
      <c r="F123" s="5">
        <f>SUM(F120:F122)</f>
        <v>129600</v>
      </c>
    </row>
    <row r="125" spans="1:7" ht="19.5" customHeight="1" x14ac:dyDescent="0.25">
      <c r="A125" s="22" t="s">
        <v>101</v>
      </c>
      <c r="B125" s="140" t="s">
        <v>102</v>
      </c>
      <c r="C125" s="140"/>
      <c r="D125" s="140"/>
      <c r="E125" s="140"/>
      <c r="F125" s="140"/>
      <c r="G125" s="37">
        <f>E130</f>
        <v>0</v>
      </c>
    </row>
    <row r="126" spans="1:7" ht="18" customHeight="1" x14ac:dyDescent="0.25">
      <c r="B126" s="72"/>
      <c r="C126" s="72"/>
      <c r="D126" s="72"/>
      <c r="E126" s="72"/>
      <c r="F126" s="72"/>
      <c r="G126" s="37"/>
    </row>
    <row r="127" spans="1:7" ht="75.75" customHeight="1" x14ac:dyDescent="0.25">
      <c r="B127" s="3"/>
      <c r="C127" s="3" t="s">
        <v>382</v>
      </c>
      <c r="D127" s="3" t="s">
        <v>379</v>
      </c>
      <c r="E127" s="4" t="s">
        <v>5</v>
      </c>
    </row>
    <row r="128" spans="1:7" ht="19.5" customHeight="1" x14ac:dyDescent="0.25">
      <c r="B128" s="4" t="s">
        <v>384</v>
      </c>
      <c r="C128" s="4">
        <v>0</v>
      </c>
      <c r="D128" s="5">
        <v>15750</v>
      </c>
      <c r="E128" s="41">
        <f>C128*D128</f>
        <v>0</v>
      </c>
      <c r="F128" s="149"/>
      <c r="G128" s="146"/>
    </row>
    <row r="129" spans="1:7" ht="19.5" customHeight="1" x14ac:dyDescent="0.25">
      <c r="B129" s="4" t="s">
        <v>385</v>
      </c>
      <c r="C129" s="4">
        <v>0</v>
      </c>
      <c r="D129" s="5">
        <v>5250</v>
      </c>
      <c r="E129" s="41">
        <f>C129*D129</f>
        <v>0</v>
      </c>
      <c r="F129" s="134"/>
      <c r="G129" s="135"/>
    </row>
    <row r="130" spans="1:7" ht="18.75" customHeight="1" x14ac:dyDescent="0.25">
      <c r="B130" s="4" t="s">
        <v>6</v>
      </c>
      <c r="C130" s="4"/>
      <c r="D130" s="5"/>
      <c r="E130" s="41">
        <f>SUM(E128:E128)</f>
        <v>0</v>
      </c>
      <c r="F130" s="149"/>
      <c r="G130" s="146"/>
    </row>
    <row r="132" spans="1:7" ht="15" customHeight="1" x14ac:dyDescent="0.25">
      <c r="A132" s="22" t="s">
        <v>103</v>
      </c>
      <c r="B132" s="146" t="s">
        <v>33</v>
      </c>
      <c r="C132" s="146"/>
      <c r="G132" s="37">
        <f>D135</f>
        <v>52500</v>
      </c>
    </row>
    <row r="133" spans="1:7" x14ac:dyDescent="0.25">
      <c r="B133" s="76"/>
      <c r="C133" s="76"/>
    </row>
    <row r="134" spans="1:7" ht="57.4" customHeight="1" x14ac:dyDescent="0.25">
      <c r="B134" s="3" t="s">
        <v>34</v>
      </c>
      <c r="C134" s="3" t="s">
        <v>379</v>
      </c>
      <c r="D134" s="4" t="s">
        <v>5</v>
      </c>
    </row>
    <row r="135" spans="1:7" ht="29.25" customHeight="1" x14ac:dyDescent="0.25">
      <c r="B135" s="4">
        <v>1</v>
      </c>
      <c r="C135" s="5">
        <v>52500</v>
      </c>
      <c r="D135" s="41">
        <f>B135*C135</f>
        <v>52500</v>
      </c>
      <c r="E135" s="149"/>
      <c r="F135" s="146"/>
      <c r="G135" s="45"/>
    </row>
    <row r="137" spans="1:7" ht="19.5" customHeight="1" x14ac:dyDescent="0.25">
      <c r="A137" s="22" t="s">
        <v>105</v>
      </c>
      <c r="B137" s="140" t="s">
        <v>104</v>
      </c>
      <c r="C137" s="140"/>
      <c r="D137" s="140"/>
      <c r="E137" s="140"/>
      <c r="F137" s="140"/>
      <c r="G137" s="37">
        <f>G152</f>
        <v>0</v>
      </c>
    </row>
    <row r="138" spans="1:7" ht="19.5" customHeight="1" x14ac:dyDescent="0.25">
      <c r="B138" s="72"/>
      <c r="C138" s="72"/>
      <c r="D138" s="72"/>
      <c r="E138" s="72"/>
      <c r="F138" s="72"/>
      <c r="G138" s="37"/>
    </row>
    <row r="139" spans="1:7" ht="26.65" customHeight="1" x14ac:dyDescent="0.25">
      <c r="A139" s="36" t="s">
        <v>106</v>
      </c>
      <c r="B139" s="144" t="s">
        <v>107</v>
      </c>
      <c r="C139" s="144"/>
      <c r="D139" s="144"/>
      <c r="E139" s="144"/>
      <c r="F139" s="144"/>
      <c r="G139" s="35">
        <f>G141+G148+G156+G197+G206+G234</f>
        <v>946410</v>
      </c>
    </row>
    <row r="140" spans="1:7" ht="11.25" customHeight="1" x14ac:dyDescent="0.25">
      <c r="A140" s="36"/>
      <c r="B140" s="75"/>
      <c r="C140" s="75"/>
      <c r="D140" s="75"/>
      <c r="E140" s="75"/>
      <c r="F140" s="75"/>
      <c r="G140" s="35"/>
    </row>
    <row r="141" spans="1:7" ht="14.25" customHeight="1" x14ac:dyDescent="0.25">
      <c r="A141" s="22" t="s">
        <v>108</v>
      </c>
      <c r="B141" s="22" t="s">
        <v>35</v>
      </c>
      <c r="G141" s="37">
        <f>D146</f>
        <v>24000</v>
      </c>
    </row>
    <row r="142" spans="1:7" ht="12.75" customHeight="1" x14ac:dyDescent="0.25"/>
    <row r="143" spans="1:7" ht="43.5" customHeight="1" x14ac:dyDescent="0.25">
      <c r="B143" s="140" t="s">
        <v>268</v>
      </c>
      <c r="C143" s="140"/>
      <c r="D143" s="140"/>
      <c r="E143" s="140"/>
      <c r="F143" s="140"/>
    </row>
    <row r="144" spans="1:7" ht="12.75" customHeight="1" x14ac:dyDescent="0.25"/>
    <row r="145" spans="1:7" ht="60" x14ac:dyDescent="0.25">
      <c r="B145" s="3" t="s">
        <v>36</v>
      </c>
      <c r="C145" s="3" t="s">
        <v>379</v>
      </c>
      <c r="D145" s="4" t="s">
        <v>5</v>
      </c>
    </row>
    <row r="146" spans="1:7" ht="25.5" customHeight="1" x14ac:dyDescent="0.25">
      <c r="B146" s="4">
        <v>2</v>
      </c>
      <c r="C146" s="5">
        <v>12000</v>
      </c>
      <c r="D146" s="41">
        <f>B146*C146</f>
        <v>24000</v>
      </c>
      <c r="E146" s="149"/>
      <c r="F146" s="146"/>
      <c r="G146" s="45"/>
    </row>
    <row r="148" spans="1:7" ht="21.4" customHeight="1" x14ac:dyDescent="0.25">
      <c r="A148" s="22" t="s">
        <v>109</v>
      </c>
      <c r="B148" s="22" t="s">
        <v>37</v>
      </c>
      <c r="G148" s="37">
        <f>D154</f>
        <v>52000</v>
      </c>
    </row>
    <row r="149" spans="1:7" ht="12.75" customHeight="1" x14ac:dyDescent="0.25"/>
    <row r="150" spans="1:7" ht="43.5" customHeight="1" x14ac:dyDescent="0.25">
      <c r="B150" s="140" t="s">
        <v>271</v>
      </c>
      <c r="C150" s="140"/>
      <c r="D150" s="140"/>
      <c r="E150" s="140"/>
      <c r="F150" s="140"/>
    </row>
    <row r="151" spans="1:7" ht="12.75" customHeight="1" x14ac:dyDescent="0.25"/>
    <row r="152" spans="1:7" ht="18" customHeight="1" x14ac:dyDescent="0.25"/>
    <row r="153" spans="1:7" ht="60" x14ac:dyDescent="0.25">
      <c r="B153" s="3" t="s">
        <v>38</v>
      </c>
      <c r="C153" s="3" t="s">
        <v>379</v>
      </c>
      <c r="D153" s="4" t="s">
        <v>5</v>
      </c>
    </row>
    <row r="154" spans="1:7" x14ac:dyDescent="0.25">
      <c r="B154" s="4">
        <v>1</v>
      </c>
      <c r="C154" s="5">
        <v>52000</v>
      </c>
      <c r="D154" s="41">
        <f>B154*C154</f>
        <v>52000</v>
      </c>
      <c r="E154" s="73"/>
      <c r="F154" s="45"/>
      <c r="G154" s="45"/>
    </row>
    <row r="156" spans="1:7" x14ac:dyDescent="0.25">
      <c r="A156" s="22" t="s">
        <v>110</v>
      </c>
      <c r="B156" s="22" t="s">
        <v>39</v>
      </c>
      <c r="G156" s="37">
        <f>E195</f>
        <v>260210</v>
      </c>
    </row>
    <row r="157" spans="1:7" ht="22.9" customHeight="1" x14ac:dyDescent="0.25"/>
    <row r="158" spans="1:7" ht="46.5" customHeight="1" x14ac:dyDescent="0.25">
      <c r="B158" s="4"/>
      <c r="C158" s="3" t="s">
        <v>40</v>
      </c>
      <c r="D158" s="3" t="s">
        <v>41</v>
      </c>
      <c r="E158" s="4" t="s">
        <v>5</v>
      </c>
    </row>
    <row r="159" spans="1:7" ht="22.9" customHeight="1" x14ac:dyDescent="0.25">
      <c r="B159" s="47" t="s">
        <v>415</v>
      </c>
      <c r="C159" s="4"/>
      <c r="D159" s="5"/>
      <c r="E159" s="48"/>
      <c r="F159" s="74"/>
      <c r="G159" s="45"/>
    </row>
    <row r="160" spans="1:7" ht="22.9" customHeight="1" x14ac:dyDescent="0.25">
      <c r="B160" s="4" t="s">
        <v>416</v>
      </c>
      <c r="C160" s="4">
        <v>3</v>
      </c>
      <c r="D160" s="5">
        <v>5100</v>
      </c>
      <c r="E160" s="48">
        <f t="shared" ref="E160:E171" si="2">C160*D160</f>
        <v>15300</v>
      </c>
      <c r="F160" s="74"/>
      <c r="G160" s="45"/>
    </row>
    <row r="161" spans="2:7" ht="22.9" customHeight="1" x14ac:dyDescent="0.25">
      <c r="B161" s="4" t="s">
        <v>550</v>
      </c>
      <c r="C161" s="4">
        <v>2</v>
      </c>
      <c r="D161" s="5">
        <v>1900</v>
      </c>
      <c r="E161" s="86">
        <f>C161*D161</f>
        <v>3800</v>
      </c>
      <c r="F161" s="85"/>
      <c r="G161" s="45"/>
    </row>
    <row r="162" spans="2:7" ht="22.9" customHeight="1" x14ac:dyDescent="0.25">
      <c r="B162" s="4" t="s">
        <v>425</v>
      </c>
      <c r="C162" s="4">
        <v>2</v>
      </c>
      <c r="D162" s="5">
        <v>2700</v>
      </c>
      <c r="E162" s="86">
        <f>C162*D162</f>
        <v>5400</v>
      </c>
      <c r="F162" s="85"/>
      <c r="G162" s="45"/>
    </row>
    <row r="163" spans="2:7" ht="22.9" customHeight="1" x14ac:dyDescent="0.25">
      <c r="B163" s="4" t="s">
        <v>417</v>
      </c>
      <c r="C163" s="4">
        <v>1</v>
      </c>
      <c r="D163" s="5">
        <v>20000</v>
      </c>
      <c r="E163" s="48">
        <f t="shared" si="2"/>
        <v>20000</v>
      </c>
      <c r="F163" s="74"/>
      <c r="G163" s="45"/>
    </row>
    <row r="164" spans="2:7" x14ac:dyDescent="0.25">
      <c r="B164" s="4" t="s">
        <v>418</v>
      </c>
      <c r="C164" s="4">
        <v>1</v>
      </c>
      <c r="D164" s="5">
        <v>9000</v>
      </c>
      <c r="E164" s="48">
        <f t="shared" si="2"/>
        <v>9000</v>
      </c>
    </row>
    <row r="165" spans="2:7" ht="21.75" customHeight="1" x14ac:dyDescent="0.25">
      <c r="B165" s="4" t="s">
        <v>419</v>
      </c>
      <c r="C165" s="4">
        <v>1</v>
      </c>
      <c r="D165" s="5">
        <v>11000</v>
      </c>
      <c r="E165" s="48">
        <f t="shared" si="2"/>
        <v>11000</v>
      </c>
      <c r="F165" s="74"/>
      <c r="G165" s="45"/>
    </row>
    <row r="166" spans="2:7" ht="22.9" customHeight="1" x14ac:dyDescent="0.25">
      <c r="B166" s="4" t="s">
        <v>420</v>
      </c>
      <c r="C166" s="4">
        <v>1</v>
      </c>
      <c r="D166" s="5">
        <v>8300</v>
      </c>
      <c r="E166" s="48">
        <f t="shared" si="2"/>
        <v>8300</v>
      </c>
      <c r="F166" s="74"/>
      <c r="G166" s="45"/>
    </row>
    <row r="167" spans="2:7" ht="22.9" customHeight="1" x14ac:dyDescent="0.25">
      <c r="B167" s="4" t="s">
        <v>731</v>
      </c>
      <c r="C167" s="4">
        <v>1</v>
      </c>
      <c r="D167" s="5">
        <f>17000*1.05</f>
        <v>17850</v>
      </c>
      <c r="E167" s="48">
        <f t="shared" ref="E167" si="3">C167*D167</f>
        <v>17850</v>
      </c>
      <c r="F167" s="110"/>
      <c r="G167" s="45"/>
    </row>
    <row r="168" spans="2:7" x14ac:dyDescent="0.25">
      <c r="B168" s="4" t="s">
        <v>421</v>
      </c>
      <c r="C168" s="4">
        <v>1</v>
      </c>
      <c r="D168" s="5">
        <v>8300</v>
      </c>
      <c r="E168" s="48">
        <f t="shared" si="2"/>
        <v>8300</v>
      </c>
    </row>
    <row r="169" spans="2:7" ht="21.75" customHeight="1" x14ac:dyDescent="0.25">
      <c r="B169" s="4" t="s">
        <v>422</v>
      </c>
      <c r="C169" s="4">
        <v>1</v>
      </c>
      <c r="D169" s="5">
        <v>9000</v>
      </c>
      <c r="E169" s="48">
        <f t="shared" si="2"/>
        <v>9000</v>
      </c>
      <c r="F169" s="74"/>
      <c r="G169" s="45"/>
    </row>
    <row r="170" spans="2:7" ht="21.75" customHeight="1" x14ac:dyDescent="0.25">
      <c r="B170" s="4" t="s">
        <v>423</v>
      </c>
      <c r="C170" s="4">
        <v>1</v>
      </c>
      <c r="D170" s="5">
        <v>5300</v>
      </c>
      <c r="E170" s="48">
        <f t="shared" si="2"/>
        <v>5300</v>
      </c>
      <c r="F170" s="74"/>
      <c r="G170" s="45"/>
    </row>
    <row r="171" spans="2:7" ht="21.75" customHeight="1" x14ac:dyDescent="0.25">
      <c r="B171" s="4" t="s">
        <v>732</v>
      </c>
      <c r="C171" s="4">
        <v>1</v>
      </c>
      <c r="D171" s="5">
        <v>9000</v>
      </c>
      <c r="E171" s="48">
        <f t="shared" si="2"/>
        <v>9000</v>
      </c>
      <c r="F171" s="110"/>
      <c r="G171" s="45"/>
    </row>
    <row r="172" spans="2:7" ht="22.9" customHeight="1" x14ac:dyDescent="0.25">
      <c r="B172" s="47" t="s">
        <v>413</v>
      </c>
      <c r="C172" s="4"/>
      <c r="D172" s="5"/>
      <c r="E172" s="48"/>
      <c r="F172" s="74"/>
      <c r="G172" s="45"/>
    </row>
    <row r="173" spans="2:7" ht="22.9" customHeight="1" x14ac:dyDescent="0.25">
      <c r="B173" s="4" t="s">
        <v>416</v>
      </c>
      <c r="C173" s="4">
        <v>1</v>
      </c>
      <c r="D173" s="5">
        <v>3450</v>
      </c>
      <c r="E173" s="48">
        <f t="shared" ref="E173:E181" si="4">C173*D173</f>
        <v>3450</v>
      </c>
      <c r="F173" s="74"/>
      <c r="G173" s="45"/>
    </row>
    <row r="174" spans="2:7" ht="22.9" customHeight="1" x14ac:dyDescent="0.25">
      <c r="B174" s="4" t="s">
        <v>417</v>
      </c>
      <c r="C174" s="4">
        <v>1</v>
      </c>
      <c r="D174" s="5">
        <v>19905</v>
      </c>
      <c r="E174" s="48">
        <f t="shared" si="4"/>
        <v>19905</v>
      </c>
      <c r="F174" s="74"/>
      <c r="G174" s="45"/>
    </row>
    <row r="175" spans="2:7" x14ac:dyDescent="0.25">
      <c r="B175" s="4" t="s">
        <v>418</v>
      </c>
      <c r="C175" s="4">
        <v>1</v>
      </c>
      <c r="D175" s="5">
        <v>8846</v>
      </c>
      <c r="E175" s="48">
        <f t="shared" si="4"/>
        <v>8846</v>
      </c>
    </row>
    <row r="176" spans="2:7" ht="21.75" customHeight="1" x14ac:dyDescent="0.25">
      <c r="B176" s="4" t="s">
        <v>419</v>
      </c>
      <c r="C176" s="4">
        <v>1</v>
      </c>
      <c r="D176" s="5">
        <v>8294</v>
      </c>
      <c r="E176" s="48">
        <f t="shared" si="4"/>
        <v>8294</v>
      </c>
      <c r="F176" s="74"/>
      <c r="G176" s="45"/>
    </row>
    <row r="177" spans="2:7" ht="22.9" customHeight="1" x14ac:dyDescent="0.25">
      <c r="B177" s="4" t="s">
        <v>420</v>
      </c>
      <c r="C177" s="4">
        <v>1</v>
      </c>
      <c r="D177" s="5">
        <v>8294</v>
      </c>
      <c r="E177" s="48">
        <f t="shared" si="4"/>
        <v>8294</v>
      </c>
      <c r="F177" s="74"/>
      <c r="G177" s="45"/>
    </row>
    <row r="178" spans="2:7" x14ac:dyDescent="0.25">
      <c r="B178" s="4" t="s">
        <v>421</v>
      </c>
      <c r="C178" s="4">
        <v>1</v>
      </c>
      <c r="D178" s="5">
        <v>8294</v>
      </c>
      <c r="E178" s="48">
        <f t="shared" si="4"/>
        <v>8294</v>
      </c>
    </row>
    <row r="179" spans="2:7" ht="21.75" customHeight="1" x14ac:dyDescent="0.25">
      <c r="B179" s="4" t="s">
        <v>422</v>
      </c>
      <c r="C179" s="4">
        <v>1</v>
      </c>
      <c r="D179" s="5">
        <v>4600</v>
      </c>
      <c r="E179" s="48">
        <f t="shared" si="4"/>
        <v>4600</v>
      </c>
      <c r="F179" s="74"/>
      <c r="G179" s="45"/>
    </row>
    <row r="180" spans="2:7" ht="21.75" customHeight="1" x14ac:dyDescent="0.25">
      <c r="B180" s="4" t="s">
        <v>423</v>
      </c>
      <c r="C180" s="4">
        <v>1</v>
      </c>
      <c r="D180" s="5">
        <v>3450</v>
      </c>
      <c r="E180" s="48">
        <f t="shared" si="4"/>
        <v>3450</v>
      </c>
      <c r="F180" s="74"/>
      <c r="G180" s="45"/>
    </row>
    <row r="181" spans="2:7" ht="21.75" customHeight="1" x14ac:dyDescent="0.25">
      <c r="B181" s="4" t="s">
        <v>424</v>
      </c>
      <c r="C181" s="4">
        <v>1</v>
      </c>
      <c r="D181" s="5">
        <v>9000</v>
      </c>
      <c r="E181" s="48">
        <f t="shared" si="4"/>
        <v>9000</v>
      </c>
      <c r="F181" s="74"/>
      <c r="G181" s="45"/>
    </row>
    <row r="182" spans="2:7" ht="22.9" customHeight="1" x14ac:dyDescent="0.25">
      <c r="B182" s="47" t="s">
        <v>257</v>
      </c>
      <c r="C182" s="4"/>
      <c r="D182" s="5"/>
      <c r="E182" s="48"/>
      <c r="F182" s="74"/>
      <c r="G182" s="45"/>
    </row>
    <row r="183" spans="2:7" ht="22.9" customHeight="1" x14ac:dyDescent="0.25">
      <c r="B183" s="4" t="s">
        <v>425</v>
      </c>
      <c r="C183" s="4">
        <v>1</v>
      </c>
      <c r="D183" s="5">
        <v>2875</v>
      </c>
      <c r="E183" s="48">
        <f t="shared" ref="E183:E194" si="5">C183*D183</f>
        <v>2875</v>
      </c>
      <c r="F183" s="74"/>
      <c r="G183" s="45"/>
    </row>
    <row r="184" spans="2:7" ht="22.9" customHeight="1" x14ac:dyDescent="0.25">
      <c r="B184" s="4" t="s">
        <v>417</v>
      </c>
      <c r="C184" s="4">
        <v>1</v>
      </c>
      <c r="D184" s="5">
        <v>11500</v>
      </c>
      <c r="E184" s="48">
        <f t="shared" si="5"/>
        <v>11500</v>
      </c>
      <c r="F184" s="74"/>
      <c r="G184" s="45"/>
    </row>
    <row r="185" spans="2:7" x14ac:dyDescent="0.25">
      <c r="B185" s="4" t="s">
        <v>418</v>
      </c>
      <c r="C185" s="4">
        <v>1</v>
      </c>
      <c r="D185" s="5">
        <v>8050</v>
      </c>
      <c r="E185" s="48">
        <f t="shared" si="5"/>
        <v>8050</v>
      </c>
    </row>
    <row r="186" spans="2:7" ht="21.75" customHeight="1" x14ac:dyDescent="0.25">
      <c r="B186" s="4" t="s">
        <v>419</v>
      </c>
      <c r="C186" s="4">
        <v>1</v>
      </c>
      <c r="D186" s="5">
        <v>6900</v>
      </c>
      <c r="E186" s="48">
        <f t="shared" si="5"/>
        <v>6900</v>
      </c>
      <c r="F186" s="74"/>
      <c r="G186" s="45"/>
    </row>
    <row r="187" spans="2:7" ht="22.9" customHeight="1" x14ac:dyDescent="0.25">
      <c r="B187" s="4" t="s">
        <v>420</v>
      </c>
      <c r="C187" s="4">
        <v>1</v>
      </c>
      <c r="D187" s="5">
        <v>7476</v>
      </c>
      <c r="E187" s="48">
        <f t="shared" si="5"/>
        <v>7476</v>
      </c>
      <c r="F187" s="74"/>
      <c r="G187" s="45"/>
    </row>
    <row r="188" spans="2:7" x14ac:dyDescent="0.25">
      <c r="B188" s="4" t="s">
        <v>421</v>
      </c>
      <c r="C188" s="4">
        <v>1</v>
      </c>
      <c r="D188" s="5">
        <v>7476</v>
      </c>
      <c r="E188" s="48">
        <f t="shared" si="5"/>
        <v>7476</v>
      </c>
    </row>
    <row r="189" spans="2:7" ht="21.75" customHeight="1" x14ac:dyDescent="0.25">
      <c r="B189" s="4" t="s">
        <v>422</v>
      </c>
      <c r="C189" s="4">
        <v>1</v>
      </c>
      <c r="D189" s="5">
        <v>2300</v>
      </c>
      <c r="E189" s="48">
        <f t="shared" si="5"/>
        <v>2300</v>
      </c>
      <c r="F189" s="74"/>
      <c r="G189" s="45"/>
    </row>
    <row r="190" spans="2:7" ht="21.75" customHeight="1" x14ac:dyDescent="0.25">
      <c r="B190" s="4" t="s">
        <v>424</v>
      </c>
      <c r="C190" s="4">
        <v>1</v>
      </c>
      <c r="D190" s="5">
        <v>4600</v>
      </c>
      <c r="E190" s="48">
        <f t="shared" si="5"/>
        <v>4600</v>
      </c>
      <c r="F190" s="74"/>
      <c r="G190" s="45"/>
    </row>
    <row r="191" spans="2:7" ht="21.75" customHeight="1" x14ac:dyDescent="0.25">
      <c r="B191" s="4" t="s">
        <v>426</v>
      </c>
      <c r="C191" s="4">
        <v>1</v>
      </c>
      <c r="D191" s="5">
        <v>2300</v>
      </c>
      <c r="E191" s="48">
        <f t="shared" si="5"/>
        <v>2300</v>
      </c>
      <c r="F191" s="74"/>
      <c r="G191" s="45"/>
    </row>
    <row r="192" spans="2:7" ht="21.75" customHeight="1" x14ac:dyDescent="0.25">
      <c r="B192" s="4" t="s">
        <v>427</v>
      </c>
      <c r="C192" s="4">
        <v>1</v>
      </c>
      <c r="D192" s="5">
        <v>5750</v>
      </c>
      <c r="E192" s="48">
        <f t="shared" si="5"/>
        <v>5750</v>
      </c>
      <c r="F192" s="74"/>
      <c r="G192" s="45"/>
    </row>
    <row r="193" spans="1:9" ht="21.75" customHeight="1" x14ac:dyDescent="0.25">
      <c r="B193" s="4" t="s">
        <v>428</v>
      </c>
      <c r="C193" s="4">
        <v>1</v>
      </c>
      <c r="D193" s="5">
        <v>2300</v>
      </c>
      <c r="E193" s="48">
        <f t="shared" si="5"/>
        <v>2300</v>
      </c>
      <c r="F193" s="74"/>
      <c r="G193" s="45"/>
    </row>
    <row r="194" spans="1:9" ht="21.75" customHeight="1" x14ac:dyDescent="0.25">
      <c r="B194" s="4" t="s">
        <v>429</v>
      </c>
      <c r="C194" s="4">
        <v>2</v>
      </c>
      <c r="D194" s="5">
        <v>1150</v>
      </c>
      <c r="E194" s="48">
        <f t="shared" si="5"/>
        <v>2300</v>
      </c>
      <c r="F194" s="74"/>
      <c r="G194" s="45"/>
    </row>
    <row r="195" spans="1:9" x14ac:dyDescent="0.25">
      <c r="B195" s="4" t="s">
        <v>6</v>
      </c>
      <c r="C195" s="4"/>
      <c r="D195" s="4"/>
      <c r="E195" s="41">
        <f>SUM(E159:E194)</f>
        <v>260210</v>
      </c>
      <c r="H195" s="45"/>
    </row>
    <row r="197" spans="1:9" x14ac:dyDescent="0.25">
      <c r="A197" s="22" t="s">
        <v>111</v>
      </c>
      <c r="B197" s="22" t="s">
        <v>42</v>
      </c>
      <c r="G197" s="37">
        <f>E204</f>
        <v>23000</v>
      </c>
    </row>
    <row r="198" spans="1:9" ht="19.5" customHeight="1" x14ac:dyDescent="0.25"/>
    <row r="199" spans="1:9" ht="45" x14ac:dyDescent="0.25">
      <c r="B199" s="4"/>
      <c r="C199" s="3" t="s">
        <v>40</v>
      </c>
      <c r="D199" s="3" t="s">
        <v>41</v>
      </c>
      <c r="E199" s="4" t="s">
        <v>5</v>
      </c>
    </row>
    <row r="200" spans="1:9" x14ac:dyDescent="0.25">
      <c r="B200" s="103" t="s">
        <v>713</v>
      </c>
      <c r="C200" s="103">
        <v>2</v>
      </c>
      <c r="D200" s="104">
        <v>7800</v>
      </c>
      <c r="E200" s="105">
        <f>C200*D200</f>
        <v>15600</v>
      </c>
      <c r="F200" s="73"/>
      <c r="G200" s="45"/>
    </row>
    <row r="201" spans="1:9" x14ac:dyDescent="0.25">
      <c r="B201" s="4" t="s">
        <v>487</v>
      </c>
      <c r="C201" s="4">
        <v>2</v>
      </c>
      <c r="D201" s="5">
        <v>1200</v>
      </c>
      <c r="E201" s="49">
        <f>C201*D201</f>
        <v>2400</v>
      </c>
      <c r="F201" s="99"/>
      <c r="G201" s="45"/>
    </row>
    <row r="202" spans="1:9" x14ac:dyDescent="0.25">
      <c r="B202" s="4" t="s">
        <v>410</v>
      </c>
      <c r="C202" s="4">
        <v>1</v>
      </c>
      <c r="D202" s="5">
        <v>5000</v>
      </c>
      <c r="E202" s="49">
        <f>C202*D202</f>
        <v>5000</v>
      </c>
      <c r="F202" s="73"/>
      <c r="G202" s="45"/>
    </row>
    <row r="203" spans="1:9" x14ac:dyDescent="0.25">
      <c r="B203" s="4" t="s">
        <v>733</v>
      </c>
      <c r="C203" s="4">
        <v>1</v>
      </c>
      <c r="D203" s="5">
        <v>5200</v>
      </c>
      <c r="E203" s="49">
        <f>C203*D203</f>
        <v>5200</v>
      </c>
      <c r="F203" s="110"/>
      <c r="G203" s="45"/>
    </row>
    <row r="204" spans="1:9" ht="15" customHeight="1" x14ac:dyDescent="0.25">
      <c r="B204" s="4" t="s">
        <v>6</v>
      </c>
      <c r="C204" s="4"/>
      <c r="D204" s="4"/>
      <c r="E204" s="41">
        <f>SUM(E200:E202)</f>
        <v>23000</v>
      </c>
    </row>
    <row r="206" spans="1:9" ht="36.75" customHeight="1" x14ac:dyDescent="0.25">
      <c r="A206" s="22" t="s">
        <v>112</v>
      </c>
      <c r="B206" s="140" t="s">
        <v>43</v>
      </c>
      <c r="C206" s="140"/>
      <c r="D206" s="140"/>
      <c r="E206" s="140"/>
      <c r="F206" s="72"/>
      <c r="G206" s="50">
        <f>G211+G228</f>
        <v>587200</v>
      </c>
    </row>
    <row r="207" spans="1:9" ht="30.4" customHeight="1" x14ac:dyDescent="0.25">
      <c r="H207" s="51"/>
      <c r="I207" s="51"/>
    </row>
    <row r="208" spans="1:9" ht="135" x14ac:dyDescent="0.25">
      <c r="B208" s="3" t="s">
        <v>44</v>
      </c>
      <c r="C208" s="3" t="s">
        <v>45</v>
      </c>
      <c r="D208" s="4" t="s">
        <v>5</v>
      </c>
    </row>
    <row r="209" spans="1:7" ht="15" customHeight="1" x14ac:dyDescent="0.25">
      <c r="B209" s="5">
        <f>G211</f>
        <v>565200</v>
      </c>
      <c r="C209" s="5">
        <f>E232</f>
        <v>22000</v>
      </c>
      <c r="D209" s="41">
        <f>SUM(B209:C209)</f>
        <v>587200</v>
      </c>
    </row>
    <row r="210" spans="1:7" x14ac:dyDescent="0.25">
      <c r="B210" s="40"/>
      <c r="D210" s="24"/>
    </row>
    <row r="211" spans="1:7" ht="39.75" customHeight="1" x14ac:dyDescent="0.25">
      <c r="A211" s="22" t="s">
        <v>113</v>
      </c>
      <c r="B211" s="140" t="s">
        <v>44</v>
      </c>
      <c r="C211" s="140"/>
      <c r="D211" s="140"/>
      <c r="E211" s="140"/>
      <c r="F211" s="140"/>
      <c r="G211" s="50">
        <f>F227</f>
        <v>565200</v>
      </c>
    </row>
    <row r="213" spans="1:7" ht="105" x14ac:dyDescent="0.25">
      <c r="B213" s="4"/>
      <c r="C213" s="3" t="s">
        <v>46</v>
      </c>
      <c r="D213" s="3" t="s">
        <v>47</v>
      </c>
      <c r="E213" s="3" t="s">
        <v>32</v>
      </c>
      <c r="F213" s="4" t="s">
        <v>6</v>
      </c>
      <c r="G213" s="3" t="s">
        <v>532</v>
      </c>
    </row>
    <row r="214" spans="1:7" x14ac:dyDescent="0.25">
      <c r="B214" s="3" t="s">
        <v>489</v>
      </c>
      <c r="C214" s="4">
        <v>1</v>
      </c>
      <c r="D214" s="4">
        <v>4</v>
      </c>
      <c r="E214" s="5">
        <v>1300</v>
      </c>
      <c r="F214" s="5">
        <f>C214*D214*E214</f>
        <v>5200</v>
      </c>
      <c r="G214" s="80" t="s">
        <v>543</v>
      </c>
    </row>
    <row r="215" spans="1:7" x14ac:dyDescent="0.25">
      <c r="B215" s="3" t="s">
        <v>488</v>
      </c>
      <c r="C215" s="4">
        <v>1</v>
      </c>
      <c r="D215" s="4">
        <v>4</v>
      </c>
      <c r="E215" s="5">
        <v>1300</v>
      </c>
      <c r="F215" s="5">
        <f t="shared" ref="F215:F221" si="6">C215*D215*E215</f>
        <v>5200</v>
      </c>
      <c r="G215" s="80" t="s">
        <v>543</v>
      </c>
    </row>
    <row r="216" spans="1:7" x14ac:dyDescent="0.25">
      <c r="B216" s="3" t="s">
        <v>411</v>
      </c>
      <c r="C216" s="4">
        <v>5</v>
      </c>
      <c r="D216" s="4">
        <v>4</v>
      </c>
      <c r="E216" s="5">
        <v>1300</v>
      </c>
      <c r="F216" s="5">
        <f>C216*D216*E216</f>
        <v>26000</v>
      </c>
      <c r="G216" s="80" t="s">
        <v>543</v>
      </c>
    </row>
    <row r="217" spans="1:7" ht="31.9" customHeight="1" x14ac:dyDescent="0.25">
      <c r="B217" s="82" t="s">
        <v>491</v>
      </c>
      <c r="C217" s="4">
        <v>2</v>
      </c>
      <c r="D217" s="4">
        <v>4</v>
      </c>
      <c r="E217" s="5">
        <v>1300</v>
      </c>
      <c r="F217" s="5">
        <f t="shared" si="6"/>
        <v>10400</v>
      </c>
      <c r="G217" s="80" t="s">
        <v>543</v>
      </c>
    </row>
    <row r="218" spans="1:7" ht="30" x14ac:dyDescent="0.25">
      <c r="B218" s="3" t="s">
        <v>490</v>
      </c>
      <c r="C218" s="4">
        <v>3</v>
      </c>
      <c r="D218" s="4">
        <v>5</v>
      </c>
      <c r="E218" s="5">
        <v>1300</v>
      </c>
      <c r="F218" s="5">
        <f>C218*D218*E218</f>
        <v>19500</v>
      </c>
      <c r="G218" s="80" t="s">
        <v>543</v>
      </c>
    </row>
    <row r="219" spans="1:7" ht="30" x14ac:dyDescent="0.25">
      <c r="B219" s="3" t="s">
        <v>412</v>
      </c>
      <c r="C219" s="4">
        <v>1</v>
      </c>
      <c r="D219" s="4">
        <v>4</v>
      </c>
      <c r="E219" s="5">
        <v>7200</v>
      </c>
      <c r="F219" s="5">
        <f t="shared" si="6"/>
        <v>28800</v>
      </c>
      <c r="G219" s="80" t="s">
        <v>543</v>
      </c>
    </row>
    <row r="220" spans="1:7" x14ac:dyDescent="0.25">
      <c r="B220" s="3" t="s">
        <v>779</v>
      </c>
      <c r="C220" s="4">
        <v>1</v>
      </c>
      <c r="D220" s="4">
        <v>3</v>
      </c>
      <c r="E220" s="5">
        <v>14000</v>
      </c>
      <c r="F220" s="5">
        <f>C220*D220*E220</f>
        <v>42000</v>
      </c>
      <c r="G220" s="80" t="s">
        <v>543</v>
      </c>
    </row>
    <row r="221" spans="1:7" ht="33" customHeight="1" x14ac:dyDescent="0.25">
      <c r="B221" s="3" t="s">
        <v>49</v>
      </c>
      <c r="C221" s="4">
        <v>1</v>
      </c>
      <c r="D221" s="4">
        <v>7</v>
      </c>
      <c r="E221" s="5">
        <v>7500</v>
      </c>
      <c r="F221" s="5">
        <f t="shared" si="6"/>
        <v>52500</v>
      </c>
      <c r="G221" s="80" t="s">
        <v>543</v>
      </c>
    </row>
    <row r="222" spans="1:7" x14ac:dyDescent="0.25">
      <c r="B222" s="88" t="s">
        <v>548</v>
      </c>
      <c r="C222" s="4">
        <v>2</v>
      </c>
      <c r="D222" s="4">
        <v>6</v>
      </c>
      <c r="E222" s="5">
        <v>10200</v>
      </c>
      <c r="F222" s="5">
        <f>C222*D222*E222</f>
        <v>122400</v>
      </c>
      <c r="G222" s="80" t="s">
        <v>543</v>
      </c>
    </row>
    <row r="223" spans="1:7" x14ac:dyDescent="0.25">
      <c r="B223" s="88" t="s">
        <v>734</v>
      </c>
      <c r="C223" s="4">
        <v>1</v>
      </c>
      <c r="D223" s="4">
        <v>6</v>
      </c>
      <c r="E223" s="5">
        <v>5200</v>
      </c>
      <c r="F223" s="5">
        <f>C223*D223*E223</f>
        <v>31200</v>
      </c>
      <c r="G223" s="80" t="s">
        <v>543</v>
      </c>
    </row>
    <row r="224" spans="1:7" ht="30" x14ac:dyDescent="0.25">
      <c r="B224" s="3" t="s">
        <v>547</v>
      </c>
      <c r="C224" s="4">
        <v>1</v>
      </c>
      <c r="D224" s="4">
        <v>3</v>
      </c>
      <c r="E224" s="5">
        <v>5000</v>
      </c>
      <c r="F224" s="5">
        <f>C224*D224*E224</f>
        <v>15000</v>
      </c>
      <c r="G224" s="80" t="s">
        <v>543</v>
      </c>
    </row>
    <row r="225" spans="1:7" ht="30" x14ac:dyDescent="0.25">
      <c r="B225" s="111" t="s">
        <v>748</v>
      </c>
      <c r="C225" s="103">
        <v>1</v>
      </c>
      <c r="D225" s="103">
        <v>9</v>
      </c>
      <c r="E225" s="104">
        <v>13000</v>
      </c>
      <c r="F225" s="104">
        <f>C225*D225*E225</f>
        <v>117000</v>
      </c>
      <c r="G225" s="136" t="s">
        <v>749</v>
      </c>
    </row>
    <row r="226" spans="1:7" ht="30" x14ac:dyDescent="0.25">
      <c r="B226" s="111" t="s">
        <v>778</v>
      </c>
      <c r="C226" s="103">
        <v>1</v>
      </c>
      <c r="D226" s="103">
        <v>9</v>
      </c>
      <c r="E226" s="104">
        <v>10000</v>
      </c>
      <c r="F226" s="104">
        <f>C226*D226*E226</f>
        <v>90000</v>
      </c>
      <c r="G226" s="136" t="s">
        <v>749</v>
      </c>
    </row>
    <row r="227" spans="1:7" x14ac:dyDescent="0.25">
      <c r="B227" s="3" t="s">
        <v>6</v>
      </c>
      <c r="C227" s="4"/>
      <c r="D227" s="4"/>
      <c r="E227" s="4"/>
      <c r="F227" s="41">
        <f>SUM(F214:F226)</f>
        <v>565200</v>
      </c>
      <c r="G227" s="4"/>
    </row>
    <row r="228" spans="1:7" ht="33.75" customHeight="1" x14ac:dyDescent="0.25">
      <c r="A228" s="22" t="s">
        <v>114</v>
      </c>
      <c r="B228" s="146" t="s">
        <v>45</v>
      </c>
      <c r="C228" s="146"/>
      <c r="D228" s="146"/>
      <c r="E228" s="146"/>
      <c r="F228" s="146"/>
      <c r="G228" s="7">
        <f>E232</f>
        <v>22000</v>
      </c>
    </row>
    <row r="230" spans="1:7" ht="45" x14ac:dyDescent="0.25">
      <c r="B230" s="4"/>
      <c r="C230" s="3" t="s">
        <v>40</v>
      </c>
      <c r="D230" s="3" t="s">
        <v>41</v>
      </c>
      <c r="E230" s="4" t="s">
        <v>5</v>
      </c>
    </row>
    <row r="231" spans="1:7" x14ac:dyDescent="0.25">
      <c r="B231" s="4" t="s">
        <v>407</v>
      </c>
      <c r="C231" s="4">
        <v>1</v>
      </c>
      <c r="D231" s="5">
        <v>22000</v>
      </c>
      <c r="E231" s="49">
        <f>C231*D231</f>
        <v>22000</v>
      </c>
      <c r="F231" s="73"/>
    </row>
    <row r="232" spans="1:7" x14ac:dyDescent="0.25">
      <c r="B232" s="4" t="s">
        <v>6</v>
      </c>
      <c r="C232" s="4"/>
      <c r="D232" s="4"/>
      <c r="E232" s="41">
        <f>SUM(E231:E231)</f>
        <v>22000</v>
      </c>
    </row>
    <row r="234" spans="1:7" ht="36.75" customHeight="1" x14ac:dyDescent="0.25">
      <c r="A234" s="22" t="s">
        <v>115</v>
      </c>
      <c r="B234" s="140" t="s">
        <v>383</v>
      </c>
      <c r="C234" s="140"/>
      <c r="D234" s="140"/>
      <c r="E234" s="140"/>
      <c r="F234" s="72"/>
      <c r="G234" s="50">
        <v>0</v>
      </c>
    </row>
    <row r="235" spans="1:7" ht="20.25" customHeight="1" x14ac:dyDescent="0.25">
      <c r="B235" s="72"/>
      <c r="C235" s="72"/>
      <c r="D235" s="72"/>
      <c r="E235" s="72"/>
      <c r="F235" s="72"/>
      <c r="G235" s="50"/>
    </row>
    <row r="236" spans="1:7" ht="18.75" x14ac:dyDescent="0.3">
      <c r="A236" s="33" t="s">
        <v>116</v>
      </c>
      <c r="B236" s="33" t="s">
        <v>118</v>
      </c>
      <c r="C236" s="34"/>
      <c r="D236" s="34"/>
      <c r="E236" s="34"/>
      <c r="F236" s="34"/>
      <c r="G236" s="52">
        <f>G237+G260+G267+G286+G318+G324+G376+G398+G423</f>
        <v>2787008.0400471999</v>
      </c>
    </row>
    <row r="237" spans="1:7" ht="39.75" customHeight="1" x14ac:dyDescent="0.25">
      <c r="A237" s="36" t="s">
        <v>15</v>
      </c>
      <c r="B237" s="144" t="s">
        <v>117</v>
      </c>
      <c r="C237" s="144"/>
      <c r="D237" s="144"/>
      <c r="E237" s="144"/>
      <c r="F237" s="144"/>
      <c r="G237" s="35">
        <f>G239</f>
        <v>152815</v>
      </c>
    </row>
    <row r="239" spans="1:7" x14ac:dyDescent="0.25">
      <c r="A239" s="22" t="s">
        <v>19</v>
      </c>
      <c r="B239" s="22" t="s">
        <v>119</v>
      </c>
      <c r="G239" s="37">
        <f>D242</f>
        <v>152815</v>
      </c>
    </row>
    <row r="241" spans="1:7" ht="87" customHeight="1" x14ac:dyDescent="0.25">
      <c r="B241" s="3" t="s">
        <v>121</v>
      </c>
      <c r="C241" s="3" t="s">
        <v>122</v>
      </c>
      <c r="D241" s="4" t="s">
        <v>5</v>
      </c>
    </row>
    <row r="242" spans="1:7" x14ac:dyDescent="0.25">
      <c r="B242" s="5">
        <f>G244</f>
        <v>152815</v>
      </c>
      <c r="C242" s="5">
        <f>G261</f>
        <v>0</v>
      </c>
      <c r="D242" s="41">
        <f>SUM(B242:C242)</f>
        <v>152815</v>
      </c>
    </row>
    <row r="243" spans="1:7" x14ac:dyDescent="0.25">
      <c r="B243" s="53"/>
      <c r="C243" s="53"/>
      <c r="D243" s="54"/>
    </row>
    <row r="244" spans="1:7" x14ac:dyDescent="0.25">
      <c r="A244" s="22" t="s">
        <v>120</v>
      </c>
      <c r="B244" s="22" t="s">
        <v>50</v>
      </c>
      <c r="G244" s="37">
        <f>E255</f>
        <v>152815</v>
      </c>
    </row>
    <row r="246" spans="1:7" ht="75" x14ac:dyDescent="0.25">
      <c r="B246" s="4" t="s">
        <v>739</v>
      </c>
      <c r="C246" s="3" t="s">
        <v>51</v>
      </c>
      <c r="D246" s="3" t="s">
        <v>52</v>
      </c>
      <c r="E246" s="4" t="s">
        <v>5</v>
      </c>
    </row>
    <row r="247" spans="1:7" ht="20.25" customHeight="1" x14ac:dyDescent="0.25">
      <c r="B247" s="55" t="s">
        <v>430</v>
      </c>
      <c r="C247" s="4">
        <v>2300</v>
      </c>
      <c r="D247" s="5">
        <v>46</v>
      </c>
      <c r="E247" s="115">
        <f>C247*D247</f>
        <v>105800</v>
      </c>
      <c r="F247" s="73"/>
    </row>
    <row r="248" spans="1:7" ht="30.75" customHeight="1" x14ac:dyDescent="0.25">
      <c r="B248" s="55" t="s">
        <v>431</v>
      </c>
      <c r="C248" s="56" t="s">
        <v>433</v>
      </c>
      <c r="D248" s="83" t="s">
        <v>434</v>
      </c>
      <c r="E248" s="115">
        <v>6000</v>
      </c>
      <c r="F248" s="73"/>
    </row>
    <row r="249" spans="1:7" ht="20.25" customHeight="1" x14ac:dyDescent="0.25">
      <c r="B249" s="55" t="s">
        <v>432</v>
      </c>
      <c r="C249" s="4">
        <v>10</v>
      </c>
      <c r="D249" s="5">
        <v>176</v>
      </c>
      <c r="E249" s="115">
        <f t="shared" ref="E249:E254" si="7">C249*D249</f>
        <v>1760</v>
      </c>
      <c r="F249" s="73"/>
    </row>
    <row r="250" spans="1:7" ht="20.25" customHeight="1" x14ac:dyDescent="0.25">
      <c r="B250" s="55" t="s">
        <v>432</v>
      </c>
      <c r="C250" s="4">
        <v>10</v>
      </c>
      <c r="D250" s="5">
        <v>230</v>
      </c>
      <c r="E250" s="115">
        <f t="shared" si="7"/>
        <v>2300</v>
      </c>
      <c r="F250" s="73"/>
    </row>
    <row r="251" spans="1:7" ht="20.25" customHeight="1" x14ac:dyDescent="0.25">
      <c r="B251" s="55" t="s">
        <v>432</v>
      </c>
      <c r="C251" s="4">
        <v>30</v>
      </c>
      <c r="D251" s="5">
        <v>346</v>
      </c>
      <c r="E251" s="115">
        <f t="shared" si="7"/>
        <v>10380</v>
      </c>
      <c r="F251" s="73"/>
    </row>
    <row r="252" spans="1:7" x14ac:dyDescent="0.25">
      <c r="B252" s="55" t="s">
        <v>432</v>
      </c>
      <c r="C252" s="4">
        <v>15</v>
      </c>
      <c r="D252" s="5">
        <v>460</v>
      </c>
      <c r="E252" s="115">
        <f t="shared" si="7"/>
        <v>6900</v>
      </c>
      <c r="F252" s="73"/>
    </row>
    <row r="253" spans="1:7" ht="20.25" customHeight="1" x14ac:dyDescent="0.25">
      <c r="B253" s="55" t="s">
        <v>432</v>
      </c>
      <c r="C253" s="4">
        <v>15</v>
      </c>
      <c r="D253" s="5">
        <v>575</v>
      </c>
      <c r="E253" s="115">
        <f t="shared" si="7"/>
        <v>8625</v>
      </c>
      <c r="F253" s="73"/>
    </row>
    <row r="254" spans="1:7" ht="20.25" customHeight="1" x14ac:dyDescent="0.25">
      <c r="B254" s="55" t="s">
        <v>432</v>
      </c>
      <c r="C254" s="4">
        <v>10</v>
      </c>
      <c r="D254" s="5">
        <v>1105</v>
      </c>
      <c r="E254" s="115">
        <f t="shared" si="7"/>
        <v>11050</v>
      </c>
      <c r="F254" s="73"/>
    </row>
    <row r="255" spans="1:7" x14ac:dyDescent="0.25">
      <c r="B255" s="4" t="s">
        <v>6</v>
      </c>
      <c r="C255" s="4"/>
      <c r="D255" s="4"/>
      <c r="E255" s="41">
        <f>SUM(E247:E254)</f>
        <v>152815</v>
      </c>
    </row>
    <row r="258" spans="1:7" x14ac:dyDescent="0.25">
      <c r="A258" s="22" t="s">
        <v>123</v>
      </c>
      <c r="B258" s="22" t="s">
        <v>124</v>
      </c>
      <c r="G258" s="37">
        <v>0</v>
      </c>
    </row>
    <row r="260" spans="1:7" ht="21.4" customHeight="1" x14ac:dyDescent="0.25">
      <c r="A260" s="36" t="s">
        <v>126</v>
      </c>
      <c r="B260" s="144" t="s">
        <v>125</v>
      </c>
      <c r="C260" s="144"/>
      <c r="D260" s="144"/>
      <c r="E260" s="144"/>
      <c r="F260" s="144"/>
      <c r="G260" s="35">
        <f>SUM(G262:G265)</f>
        <v>0</v>
      </c>
    </row>
    <row r="262" spans="1:7" x14ac:dyDescent="0.25">
      <c r="A262" s="22" t="s">
        <v>127</v>
      </c>
      <c r="B262" s="22" t="s">
        <v>130</v>
      </c>
      <c r="G262" s="37">
        <v>0</v>
      </c>
    </row>
    <row r="263" spans="1:7" x14ac:dyDescent="0.25">
      <c r="A263" s="22" t="s">
        <v>128</v>
      </c>
      <c r="B263" s="22" t="s">
        <v>131</v>
      </c>
      <c r="G263" s="37">
        <v>0</v>
      </c>
    </row>
    <row r="264" spans="1:7" x14ac:dyDescent="0.25">
      <c r="A264" s="22" t="s">
        <v>129</v>
      </c>
      <c r="B264" s="22" t="s">
        <v>132</v>
      </c>
      <c r="G264" s="37">
        <v>0</v>
      </c>
    </row>
    <row r="265" spans="1:7" x14ac:dyDescent="0.25">
      <c r="A265" s="22" t="s">
        <v>133</v>
      </c>
      <c r="B265" s="22" t="s">
        <v>134</v>
      </c>
      <c r="G265" s="37">
        <v>0</v>
      </c>
    </row>
    <row r="267" spans="1:7" ht="45.75" customHeight="1" x14ac:dyDescent="0.25">
      <c r="A267" s="36" t="s">
        <v>135</v>
      </c>
      <c r="B267" s="144" t="s">
        <v>136</v>
      </c>
      <c r="C267" s="144"/>
      <c r="D267" s="144"/>
      <c r="E267" s="144"/>
      <c r="F267" s="144"/>
      <c r="G267" s="35">
        <f>G269</f>
        <v>100000</v>
      </c>
    </row>
    <row r="269" spans="1:7" ht="32.25" customHeight="1" x14ac:dyDescent="0.25">
      <c r="A269" s="22" t="s">
        <v>137</v>
      </c>
      <c r="B269" s="140" t="s">
        <v>138</v>
      </c>
      <c r="C269" s="140"/>
      <c r="D269" s="140"/>
      <c r="E269" s="140"/>
      <c r="F269" s="140"/>
      <c r="G269" s="37">
        <f>G274+G280</f>
        <v>100000</v>
      </c>
    </row>
    <row r="271" spans="1:7" ht="87" customHeight="1" x14ac:dyDescent="0.25">
      <c r="B271" s="3" t="s">
        <v>140</v>
      </c>
      <c r="C271" s="3" t="s">
        <v>141</v>
      </c>
      <c r="D271" s="4" t="s">
        <v>5</v>
      </c>
    </row>
    <row r="272" spans="1:7" x14ac:dyDescent="0.25">
      <c r="B272" s="5">
        <f>G274</f>
        <v>80000</v>
      </c>
      <c r="C272" s="5">
        <f>G280</f>
        <v>20000</v>
      </c>
      <c r="D272" s="41">
        <f>SUM(B272:C272)</f>
        <v>100000</v>
      </c>
    </row>
    <row r="273" spans="1:7" x14ac:dyDescent="0.25">
      <c r="B273" s="53"/>
      <c r="C273" s="53"/>
      <c r="D273" s="54"/>
    </row>
    <row r="274" spans="1:7" x14ac:dyDescent="0.25">
      <c r="A274" s="22" t="s">
        <v>139</v>
      </c>
      <c r="B274" s="22" t="s">
        <v>142</v>
      </c>
      <c r="G274" s="37">
        <f>E278</f>
        <v>80000</v>
      </c>
    </row>
    <row r="276" spans="1:7" ht="45" x14ac:dyDescent="0.25">
      <c r="B276" s="4"/>
      <c r="C276" s="3" t="s">
        <v>143</v>
      </c>
      <c r="D276" s="3" t="s">
        <v>144</v>
      </c>
      <c r="E276" s="4" t="s">
        <v>5</v>
      </c>
    </row>
    <row r="277" spans="1:7" ht="45" x14ac:dyDescent="0.25">
      <c r="B277" s="3" t="s">
        <v>486</v>
      </c>
      <c r="C277" s="4">
        <v>1</v>
      </c>
      <c r="D277" s="5">
        <v>80000</v>
      </c>
      <c r="E277" s="49">
        <f>C277*D277</f>
        <v>80000</v>
      </c>
      <c r="F277" s="73"/>
    </row>
    <row r="278" spans="1:7" x14ac:dyDescent="0.25">
      <c r="B278" s="4" t="s">
        <v>6</v>
      </c>
      <c r="C278" s="4">
        <f>SUM(C277:C277)</f>
        <v>1</v>
      </c>
      <c r="D278" s="4"/>
      <c r="E278" s="41">
        <f>SUM(E277:E277)</f>
        <v>80000</v>
      </c>
    </row>
    <row r="279" spans="1:7" x14ac:dyDescent="0.25">
      <c r="B279" s="57"/>
      <c r="C279" s="57"/>
      <c r="D279" s="57"/>
      <c r="E279" s="54"/>
    </row>
    <row r="280" spans="1:7" x14ac:dyDescent="0.25">
      <c r="A280" s="22" t="s">
        <v>145</v>
      </c>
      <c r="B280" s="22" t="s">
        <v>146</v>
      </c>
      <c r="G280" s="37">
        <f>F284</f>
        <v>20000</v>
      </c>
    </row>
    <row r="282" spans="1:7" ht="90" x14ac:dyDescent="0.25">
      <c r="B282" s="4"/>
      <c r="C282" s="3" t="s">
        <v>143</v>
      </c>
      <c r="D282" s="3" t="s">
        <v>147</v>
      </c>
      <c r="E282" s="3" t="s">
        <v>156</v>
      </c>
      <c r="F282" s="4" t="s">
        <v>6</v>
      </c>
    </row>
    <row r="283" spans="1:7" ht="30" x14ac:dyDescent="0.25">
      <c r="B283" s="3" t="s">
        <v>146</v>
      </c>
      <c r="C283" s="4">
        <v>1</v>
      </c>
      <c r="D283" s="5">
        <v>20000</v>
      </c>
      <c r="E283" s="5">
        <v>1</v>
      </c>
      <c r="F283" s="5">
        <f>C283*D283*E283</f>
        <v>20000</v>
      </c>
      <c r="G283" s="74"/>
    </row>
    <row r="284" spans="1:7" x14ac:dyDescent="0.25">
      <c r="B284" s="3" t="s">
        <v>6</v>
      </c>
      <c r="C284" s="4">
        <f>SUM(C283:C283)</f>
        <v>1</v>
      </c>
      <c r="D284" s="5"/>
      <c r="E284" s="5">
        <f>SUM(E283:E283)</f>
        <v>1</v>
      </c>
      <c r="F284" s="5">
        <f>SUM(F283:F283)</f>
        <v>20000</v>
      </c>
      <c r="G284" s="74"/>
    </row>
    <row r="286" spans="1:7" ht="45.75" customHeight="1" x14ac:dyDescent="0.25">
      <c r="A286" s="36" t="s">
        <v>149</v>
      </c>
      <c r="B286" s="144" t="s">
        <v>148</v>
      </c>
      <c r="C286" s="144"/>
      <c r="D286" s="144"/>
      <c r="E286" s="144"/>
      <c r="F286" s="144"/>
      <c r="G286" s="35">
        <f>G288+G289+G295+G301+G303+G311</f>
        <v>1098330</v>
      </c>
    </row>
    <row r="287" spans="1:7" ht="10.5" customHeight="1" x14ac:dyDescent="0.25">
      <c r="A287" s="36"/>
      <c r="B287" s="75"/>
      <c r="C287" s="75"/>
      <c r="D287" s="75"/>
      <c r="E287" s="75"/>
      <c r="F287" s="75"/>
      <c r="G287" s="35"/>
    </row>
    <row r="288" spans="1:7" ht="32.25" customHeight="1" x14ac:dyDescent="0.25">
      <c r="A288" s="22" t="s">
        <v>150</v>
      </c>
      <c r="B288" s="140" t="s">
        <v>151</v>
      </c>
      <c r="C288" s="140"/>
      <c r="D288" s="140"/>
      <c r="E288" s="140"/>
      <c r="F288" s="140"/>
      <c r="G288" s="37">
        <f>G294+G319</f>
        <v>0</v>
      </c>
    </row>
    <row r="289" spans="1:8" ht="32.25" customHeight="1" x14ac:dyDescent="0.25">
      <c r="A289" s="22" t="s">
        <v>152</v>
      </c>
      <c r="B289" s="140" t="s">
        <v>153</v>
      </c>
      <c r="C289" s="140"/>
      <c r="D289" s="140"/>
      <c r="E289" s="140"/>
      <c r="F289" s="140"/>
      <c r="G289" s="37">
        <f>E292</f>
        <v>942000</v>
      </c>
    </row>
    <row r="290" spans="1:8" ht="60" x14ac:dyDescent="0.25">
      <c r="B290" s="4"/>
      <c r="C290" s="3" t="s">
        <v>702</v>
      </c>
      <c r="D290" s="3" t="s">
        <v>703</v>
      </c>
      <c r="E290" s="4" t="s">
        <v>5</v>
      </c>
    </row>
    <row r="291" spans="1:8" ht="31.9" customHeight="1" x14ac:dyDescent="0.25">
      <c r="B291" s="3" t="s">
        <v>153</v>
      </c>
      <c r="C291" s="138">
        <v>12</v>
      </c>
      <c r="D291" s="5">
        <v>78500</v>
      </c>
      <c r="E291" s="102">
        <f>C291*D291</f>
        <v>942000</v>
      </c>
      <c r="F291" s="142"/>
      <c r="G291" s="143"/>
      <c r="H291" s="143"/>
    </row>
    <row r="292" spans="1:8" x14ac:dyDescent="0.25">
      <c r="B292" s="4" t="s">
        <v>6</v>
      </c>
      <c r="C292" s="4"/>
      <c r="D292" s="4"/>
      <c r="E292" s="41">
        <f>SUM(E291:E291)</f>
        <v>942000</v>
      </c>
    </row>
    <row r="295" spans="1:8" x14ac:dyDescent="0.25">
      <c r="A295" s="22" t="s">
        <v>154</v>
      </c>
      <c r="B295" s="22" t="s">
        <v>155</v>
      </c>
      <c r="G295" s="37">
        <f>E298</f>
        <v>112000</v>
      </c>
    </row>
    <row r="296" spans="1:8" ht="45" x14ac:dyDescent="0.25">
      <c r="B296" s="4"/>
      <c r="C296" s="3" t="s">
        <v>704</v>
      </c>
      <c r="D296" s="3" t="s">
        <v>705</v>
      </c>
      <c r="E296" s="4" t="s">
        <v>5</v>
      </c>
    </row>
    <row r="297" spans="1:8" ht="31.9" customHeight="1" x14ac:dyDescent="0.25">
      <c r="B297" s="3" t="s">
        <v>155</v>
      </c>
      <c r="C297" s="4">
        <v>3200</v>
      </c>
      <c r="D297" s="5">
        <v>35</v>
      </c>
      <c r="E297" s="102">
        <f>C297*D297</f>
        <v>112000</v>
      </c>
      <c r="F297" s="142"/>
      <c r="G297" s="143"/>
      <c r="H297" s="143"/>
    </row>
    <row r="298" spans="1:8" x14ac:dyDescent="0.25">
      <c r="B298" s="4" t="s">
        <v>6</v>
      </c>
      <c r="C298" s="4"/>
      <c r="D298" s="4"/>
      <c r="E298" s="41">
        <f>SUM(E297:E297)</f>
        <v>112000</v>
      </c>
      <c r="F298" s="142"/>
      <c r="G298" s="143"/>
      <c r="H298" s="143"/>
    </row>
    <row r="301" spans="1:8" x14ac:dyDescent="0.25">
      <c r="A301" s="22" t="s">
        <v>157</v>
      </c>
      <c r="B301" s="22" t="s">
        <v>158</v>
      </c>
      <c r="G301" s="37">
        <v>0</v>
      </c>
    </row>
    <row r="303" spans="1:8" x14ac:dyDescent="0.25">
      <c r="A303" s="22" t="s">
        <v>159</v>
      </c>
      <c r="B303" s="22" t="s">
        <v>160</v>
      </c>
      <c r="G303" s="37">
        <f>E309</f>
        <v>35100</v>
      </c>
    </row>
    <row r="304" spans="1:8" ht="30" x14ac:dyDescent="0.25">
      <c r="B304" s="56"/>
      <c r="C304" s="80" t="s">
        <v>706</v>
      </c>
      <c r="D304" s="80" t="s">
        <v>707</v>
      </c>
      <c r="E304" s="56" t="s">
        <v>5</v>
      </c>
    </row>
    <row r="305" spans="1:8" ht="31.9" customHeight="1" x14ac:dyDescent="0.25">
      <c r="B305" s="3" t="s">
        <v>708</v>
      </c>
      <c r="C305" s="137">
        <v>61</v>
      </c>
      <c r="D305" s="5">
        <v>130</v>
      </c>
      <c r="E305" s="102">
        <f>C305*D305</f>
        <v>7930</v>
      </c>
      <c r="F305" s="142"/>
      <c r="G305" s="143"/>
      <c r="H305" s="143"/>
    </row>
    <row r="306" spans="1:8" ht="21.6" customHeight="1" x14ac:dyDescent="0.25">
      <c r="B306" s="3" t="s">
        <v>709</v>
      </c>
      <c r="C306" s="137">
        <v>67</v>
      </c>
      <c r="D306" s="5">
        <v>130</v>
      </c>
      <c r="E306" s="102">
        <f>C306*D306</f>
        <v>8710</v>
      </c>
      <c r="F306" s="142"/>
      <c r="G306" s="143"/>
      <c r="H306" s="143"/>
    </row>
    <row r="307" spans="1:8" ht="19.899999999999999" customHeight="1" x14ac:dyDescent="0.25">
      <c r="B307" s="3" t="s">
        <v>710</v>
      </c>
      <c r="C307" s="137">
        <v>68</v>
      </c>
      <c r="D307" s="5">
        <v>130</v>
      </c>
      <c r="E307" s="102">
        <f>C307*D307</f>
        <v>8840</v>
      </c>
      <c r="F307" s="142"/>
      <c r="G307" s="143"/>
      <c r="H307" s="143"/>
    </row>
    <row r="308" spans="1:8" ht="21" customHeight="1" x14ac:dyDescent="0.25">
      <c r="B308" s="3" t="s">
        <v>711</v>
      </c>
      <c r="C308" s="137">
        <v>74</v>
      </c>
      <c r="D308" s="5">
        <v>130</v>
      </c>
      <c r="E308" s="102">
        <f>C308*D308</f>
        <v>9620</v>
      </c>
      <c r="F308" s="142"/>
      <c r="G308" s="143"/>
      <c r="H308" s="143"/>
    </row>
    <row r="309" spans="1:8" x14ac:dyDescent="0.25">
      <c r="B309" s="4" t="s">
        <v>6</v>
      </c>
      <c r="C309" s="4"/>
      <c r="D309" s="4"/>
      <c r="E309" s="41">
        <f>SUM(E305:E308)</f>
        <v>35100</v>
      </c>
      <c r="F309" s="142"/>
      <c r="G309" s="143"/>
      <c r="H309" s="143"/>
    </row>
    <row r="311" spans="1:8" s="119" customFormat="1" x14ac:dyDescent="0.25">
      <c r="A311" s="116" t="s">
        <v>740</v>
      </c>
      <c r="B311" s="116" t="s">
        <v>741</v>
      </c>
      <c r="C311" s="116"/>
      <c r="D311" s="116"/>
      <c r="E311" s="116"/>
      <c r="F311" s="117"/>
      <c r="G311" s="118">
        <f>E316</f>
        <v>9230</v>
      </c>
      <c r="H311" s="117"/>
    </row>
    <row r="312" spans="1:8" s="119" customFormat="1" x14ac:dyDescent="0.25">
      <c r="A312" s="87"/>
      <c r="B312" s="87"/>
      <c r="C312" s="87"/>
      <c r="D312" s="87"/>
      <c r="E312" s="87"/>
      <c r="F312" s="117"/>
      <c r="G312" s="117"/>
      <c r="H312" s="117"/>
    </row>
    <row r="313" spans="1:8" s="119" customFormat="1" ht="30" x14ac:dyDescent="0.25">
      <c r="A313" s="87"/>
      <c r="B313" s="120" t="s">
        <v>252</v>
      </c>
      <c r="C313" s="23" t="s">
        <v>706</v>
      </c>
      <c r="D313" s="23" t="s">
        <v>707</v>
      </c>
      <c r="E313" s="23" t="s">
        <v>742</v>
      </c>
      <c r="F313" s="117"/>
      <c r="G313" s="117"/>
      <c r="H313" s="117"/>
    </row>
    <row r="314" spans="1:8" s="119" customFormat="1" ht="44.45" customHeight="1" x14ac:dyDescent="0.25">
      <c r="A314" s="87"/>
      <c r="B314" s="121" t="s">
        <v>743</v>
      </c>
      <c r="C314" s="122">
        <v>34</v>
      </c>
      <c r="D314" s="123">
        <f>D307</f>
        <v>130</v>
      </c>
      <c r="E314" s="124">
        <f>C314*D314</f>
        <v>4420</v>
      </c>
      <c r="F314" s="125"/>
      <c r="G314" s="117"/>
      <c r="H314" s="117"/>
    </row>
    <row r="315" spans="1:8" s="126" customFormat="1" ht="30" x14ac:dyDescent="0.25">
      <c r="B315" s="121" t="s">
        <v>744</v>
      </c>
      <c r="C315" s="122">
        <v>37</v>
      </c>
      <c r="D315" s="123">
        <f>D308</f>
        <v>130</v>
      </c>
      <c r="E315" s="124">
        <f>C315*D315</f>
        <v>4810</v>
      </c>
    </row>
    <row r="316" spans="1:8" s="87" customFormat="1" x14ac:dyDescent="0.25">
      <c r="B316" s="127" t="s">
        <v>6</v>
      </c>
      <c r="C316" s="128"/>
      <c r="D316" s="128"/>
      <c r="E316" s="129">
        <f>SUM(E314:E315)</f>
        <v>9230</v>
      </c>
    </row>
    <row r="318" spans="1:8" ht="21.4" customHeight="1" x14ac:dyDescent="0.25">
      <c r="A318" s="36" t="s">
        <v>163</v>
      </c>
      <c r="B318" s="144" t="s">
        <v>162</v>
      </c>
      <c r="C318" s="144"/>
      <c r="D318" s="144"/>
      <c r="E318" s="144"/>
      <c r="F318" s="144"/>
      <c r="G318" s="35">
        <f>G320+G321+G322</f>
        <v>0</v>
      </c>
    </row>
    <row r="320" spans="1:8" x14ac:dyDescent="0.25">
      <c r="A320" s="58" t="s">
        <v>164</v>
      </c>
      <c r="B320" s="22" t="s">
        <v>165</v>
      </c>
      <c r="G320" s="37">
        <v>0</v>
      </c>
    </row>
    <row r="321" spans="1:8" x14ac:dyDescent="0.25">
      <c r="A321" s="58" t="s">
        <v>167</v>
      </c>
      <c r="B321" s="22" t="s">
        <v>166</v>
      </c>
      <c r="G321" s="37">
        <v>0</v>
      </c>
    </row>
    <row r="322" spans="1:8" x14ac:dyDescent="0.25">
      <c r="A322" s="58" t="s">
        <v>168</v>
      </c>
      <c r="B322" s="22" t="s">
        <v>169</v>
      </c>
      <c r="G322" s="37">
        <v>0</v>
      </c>
    </row>
    <row r="323" spans="1:8" x14ac:dyDescent="0.25">
      <c r="A323" s="58"/>
      <c r="G323" s="37"/>
    </row>
    <row r="324" spans="1:8" ht="28.5" customHeight="1" x14ac:dyDescent="0.25">
      <c r="A324" s="36" t="s">
        <v>170</v>
      </c>
      <c r="B324" s="144" t="s">
        <v>171</v>
      </c>
      <c r="C324" s="144"/>
      <c r="D324" s="144"/>
      <c r="E324" s="144"/>
      <c r="F324" s="144"/>
      <c r="G324" s="35">
        <f>G326+G354+G356+G362</f>
        <v>180210</v>
      </c>
    </row>
    <row r="325" spans="1:8" ht="12.75" customHeight="1" x14ac:dyDescent="0.25">
      <c r="A325" s="36"/>
      <c r="B325" s="75"/>
      <c r="C325" s="75"/>
      <c r="D325" s="75"/>
      <c r="E325" s="75"/>
      <c r="F325" s="75"/>
      <c r="G325" s="35"/>
    </row>
    <row r="326" spans="1:8" x14ac:dyDescent="0.25">
      <c r="A326" s="58" t="s">
        <v>172</v>
      </c>
      <c r="B326" s="22" t="s">
        <v>173</v>
      </c>
      <c r="G326" s="37">
        <f>G327+G334+G336+G338+G340+G342+G348+G349+G350+G351+G352</f>
        <v>167610</v>
      </c>
    </row>
    <row r="327" spans="1:8" x14ac:dyDescent="0.25">
      <c r="A327" s="58" t="s">
        <v>174</v>
      </c>
      <c r="B327" s="22" t="s">
        <v>175</v>
      </c>
      <c r="G327" s="37">
        <f>F332</f>
        <v>137400</v>
      </c>
    </row>
    <row r="328" spans="1:8" x14ac:dyDescent="0.25">
      <c r="A328" s="58"/>
      <c r="G328" s="37"/>
    </row>
    <row r="329" spans="1:8" ht="135" x14ac:dyDescent="0.25">
      <c r="B329" s="4"/>
      <c r="C329" s="3" t="s">
        <v>714</v>
      </c>
      <c r="D329" s="3" t="s">
        <v>715</v>
      </c>
      <c r="E329" s="3" t="s">
        <v>716</v>
      </c>
      <c r="F329" s="4" t="s">
        <v>6</v>
      </c>
    </row>
    <row r="330" spans="1:8" x14ac:dyDescent="0.25">
      <c r="B330" s="3" t="s">
        <v>717</v>
      </c>
      <c r="C330" s="4">
        <v>122.9</v>
      </c>
      <c r="D330" s="5">
        <v>10800</v>
      </c>
      <c r="E330" s="5">
        <v>6</v>
      </c>
      <c r="F330" s="5">
        <f>D330*E330</f>
        <v>64800</v>
      </c>
      <c r="G330" s="101"/>
    </row>
    <row r="331" spans="1:8" x14ac:dyDescent="0.25">
      <c r="B331" s="3" t="s">
        <v>718</v>
      </c>
      <c r="C331" s="4">
        <v>122.9</v>
      </c>
      <c r="D331" s="5">
        <v>12100</v>
      </c>
      <c r="E331" s="5">
        <v>6</v>
      </c>
      <c r="F331" s="5">
        <f>D331*E331</f>
        <v>72600</v>
      </c>
      <c r="G331" s="101"/>
    </row>
    <row r="332" spans="1:8" x14ac:dyDescent="0.25">
      <c r="B332" s="3" t="s">
        <v>6</v>
      </c>
      <c r="C332" s="4"/>
      <c r="D332" s="5"/>
      <c r="E332" s="5"/>
      <c r="F332" s="5">
        <f>SUM(F330:F331)</f>
        <v>137400</v>
      </c>
      <c r="G332" s="101"/>
      <c r="H332" s="131"/>
    </row>
    <row r="333" spans="1:8" x14ac:dyDescent="0.25">
      <c r="A333" s="58"/>
      <c r="G333" s="37"/>
    </row>
    <row r="334" spans="1:8" ht="33.75" customHeight="1" x14ac:dyDescent="0.25">
      <c r="A334" s="58" t="s">
        <v>176</v>
      </c>
      <c r="B334" s="141" t="s">
        <v>177</v>
      </c>
      <c r="C334" s="141"/>
      <c r="D334" s="141"/>
      <c r="E334" s="141"/>
      <c r="F334" s="141"/>
      <c r="G334" s="37">
        <v>0</v>
      </c>
    </row>
    <row r="335" spans="1:8" x14ac:dyDescent="0.25">
      <c r="A335" s="58"/>
      <c r="G335" s="37"/>
    </row>
    <row r="336" spans="1:8" x14ac:dyDescent="0.25">
      <c r="A336" s="58" t="s">
        <v>179</v>
      </c>
      <c r="B336" s="22" t="s">
        <v>178</v>
      </c>
      <c r="G336" s="37">
        <v>0</v>
      </c>
    </row>
    <row r="337" spans="1:8" x14ac:dyDescent="0.25">
      <c r="A337" s="58"/>
      <c r="B337" s="24"/>
      <c r="G337" s="37"/>
    </row>
    <row r="338" spans="1:8" x14ac:dyDescent="0.25">
      <c r="A338" s="58" t="s">
        <v>181</v>
      </c>
      <c r="B338" s="22" t="s">
        <v>180</v>
      </c>
      <c r="G338" s="37">
        <v>0</v>
      </c>
    </row>
    <row r="339" spans="1:8" x14ac:dyDescent="0.25">
      <c r="A339" s="58"/>
      <c r="B339" s="24"/>
      <c r="G339" s="37"/>
    </row>
    <row r="340" spans="1:8" x14ac:dyDescent="0.25">
      <c r="A340" s="58" t="s">
        <v>182</v>
      </c>
      <c r="B340" s="22" t="s">
        <v>183</v>
      </c>
      <c r="G340" s="37">
        <v>0</v>
      </c>
    </row>
    <row r="341" spans="1:8" x14ac:dyDescent="0.25">
      <c r="A341" s="58"/>
      <c r="B341" s="24"/>
      <c r="G341" s="37"/>
    </row>
    <row r="342" spans="1:8" x14ac:dyDescent="0.25">
      <c r="A342" s="58" t="s">
        <v>185</v>
      </c>
      <c r="B342" s="22" t="s">
        <v>184</v>
      </c>
      <c r="G342" s="37">
        <f>E346</f>
        <v>30210</v>
      </c>
    </row>
    <row r="343" spans="1:8" x14ac:dyDescent="0.25">
      <c r="A343" s="58"/>
      <c r="G343" s="37"/>
    </row>
    <row r="344" spans="1:8" ht="56.45" customHeight="1" x14ac:dyDescent="0.25">
      <c r="B344" s="4"/>
      <c r="C344" s="80" t="s">
        <v>719</v>
      </c>
      <c r="D344" s="80" t="s">
        <v>720</v>
      </c>
      <c r="E344" s="4" t="s">
        <v>5</v>
      </c>
    </row>
    <row r="345" spans="1:8" ht="30" x14ac:dyDescent="0.25">
      <c r="B345" s="3" t="s">
        <v>184</v>
      </c>
      <c r="C345" s="4">
        <v>15.9</v>
      </c>
      <c r="D345" s="5">
        <v>1900</v>
      </c>
      <c r="E345" s="106">
        <f>C345*D345</f>
        <v>30210</v>
      </c>
      <c r="F345" s="100"/>
      <c r="H345" s="130"/>
    </row>
    <row r="346" spans="1:8" x14ac:dyDescent="0.25">
      <c r="B346" s="4" t="s">
        <v>6</v>
      </c>
      <c r="C346" s="4"/>
      <c r="D346" s="4"/>
      <c r="E346" s="41">
        <f>SUM(E345:E345)</f>
        <v>30210</v>
      </c>
    </row>
    <row r="347" spans="1:8" x14ac:dyDescent="0.25">
      <c r="A347" s="58"/>
      <c r="G347" s="37"/>
    </row>
    <row r="348" spans="1:8" x14ac:dyDescent="0.25">
      <c r="A348" s="58" t="s">
        <v>186</v>
      </c>
      <c r="B348" s="22" t="s">
        <v>187</v>
      </c>
      <c r="G348" s="37">
        <v>0</v>
      </c>
    </row>
    <row r="349" spans="1:8" ht="30.4" customHeight="1" x14ac:dyDescent="0.25">
      <c r="A349" s="58" t="s">
        <v>188</v>
      </c>
      <c r="B349" s="140" t="s">
        <v>189</v>
      </c>
      <c r="C349" s="140"/>
      <c r="D349" s="140"/>
      <c r="E349" s="140"/>
      <c r="F349" s="140"/>
      <c r="G349" s="37">
        <v>0</v>
      </c>
    </row>
    <row r="350" spans="1:8" ht="30.4" customHeight="1" x14ac:dyDescent="0.25">
      <c r="A350" s="58" t="s">
        <v>190</v>
      </c>
      <c r="B350" s="140" t="s">
        <v>191</v>
      </c>
      <c r="C350" s="140"/>
      <c r="D350" s="140"/>
      <c r="E350" s="140"/>
      <c r="F350" s="140"/>
      <c r="G350" s="37">
        <v>0</v>
      </c>
    </row>
    <row r="351" spans="1:8" ht="30.4" customHeight="1" x14ac:dyDescent="0.25">
      <c r="A351" s="58" t="s">
        <v>192</v>
      </c>
      <c r="B351" s="140" t="s">
        <v>193</v>
      </c>
      <c r="C351" s="140"/>
      <c r="D351" s="140"/>
      <c r="E351" s="140"/>
      <c r="F351" s="140"/>
      <c r="G351" s="37">
        <v>0</v>
      </c>
    </row>
    <row r="352" spans="1:8" ht="30.4" customHeight="1" x14ac:dyDescent="0.25">
      <c r="A352" s="58" t="s">
        <v>194</v>
      </c>
      <c r="B352" s="140" t="s">
        <v>195</v>
      </c>
      <c r="C352" s="140"/>
      <c r="D352" s="140"/>
      <c r="E352" s="140"/>
      <c r="F352" s="140"/>
      <c r="G352" s="37">
        <v>0</v>
      </c>
    </row>
    <row r="353" spans="1:8" ht="18.75" customHeight="1" x14ac:dyDescent="0.25">
      <c r="A353" s="58"/>
      <c r="B353" s="72"/>
      <c r="C353" s="72"/>
      <c r="D353" s="72"/>
      <c r="E353" s="72"/>
      <c r="F353" s="72"/>
      <c r="G353" s="37"/>
    </row>
    <row r="354" spans="1:8" x14ac:dyDescent="0.25">
      <c r="A354" s="58" t="s">
        <v>196</v>
      </c>
      <c r="B354" s="22" t="s">
        <v>197</v>
      </c>
      <c r="G354" s="37">
        <v>0</v>
      </c>
    </row>
    <row r="355" spans="1:8" x14ac:dyDescent="0.25">
      <c r="A355" s="58"/>
      <c r="G355" s="37"/>
    </row>
    <row r="356" spans="1:8" x14ac:dyDescent="0.25">
      <c r="A356" s="58" t="s">
        <v>198</v>
      </c>
      <c r="B356" s="22" t="s">
        <v>199</v>
      </c>
      <c r="G356" s="37">
        <f>E360</f>
        <v>12600</v>
      </c>
    </row>
    <row r="357" spans="1:8" x14ac:dyDescent="0.25">
      <c r="A357" s="58"/>
      <c r="G357" s="37"/>
    </row>
    <row r="358" spans="1:8" ht="60" x14ac:dyDescent="0.25">
      <c r="B358" s="4"/>
      <c r="C358" s="3" t="s">
        <v>721</v>
      </c>
      <c r="D358" s="3" t="s">
        <v>722</v>
      </c>
      <c r="E358" s="4" t="s">
        <v>5</v>
      </c>
    </row>
    <row r="359" spans="1:8" ht="31.9" customHeight="1" x14ac:dyDescent="0.25">
      <c r="B359" s="3" t="s">
        <v>723</v>
      </c>
      <c r="C359" s="5">
        <v>12000</v>
      </c>
      <c r="D359" s="5">
        <v>1.05</v>
      </c>
      <c r="E359" s="106">
        <f>C359*D359</f>
        <v>12600</v>
      </c>
      <c r="F359" s="107"/>
      <c r="G359" s="51"/>
      <c r="H359" s="51"/>
    </row>
    <row r="360" spans="1:8" x14ac:dyDescent="0.25">
      <c r="B360" s="4" t="s">
        <v>6</v>
      </c>
      <c r="C360" s="4"/>
      <c r="D360" s="4"/>
      <c r="E360" s="41">
        <f>SUM(E359:E359)</f>
        <v>12600</v>
      </c>
      <c r="F360" s="107"/>
      <c r="G360" s="51"/>
      <c r="H360" s="51"/>
    </row>
    <row r="361" spans="1:8" x14ac:dyDescent="0.25">
      <c r="A361" s="58"/>
      <c r="G361" s="37"/>
    </row>
    <row r="362" spans="1:8" x14ac:dyDescent="0.25">
      <c r="A362" s="58" t="s">
        <v>200</v>
      </c>
      <c r="B362" s="22" t="s">
        <v>201</v>
      </c>
      <c r="G362" s="37">
        <f>G363+G364+G365+G367+G369+G370+G372+G374</f>
        <v>0</v>
      </c>
    </row>
    <row r="363" spans="1:8" ht="31.9" customHeight="1" x14ac:dyDescent="0.25">
      <c r="A363" s="58" t="s">
        <v>202</v>
      </c>
      <c r="B363" s="140" t="s">
        <v>203</v>
      </c>
      <c r="C363" s="140"/>
      <c r="D363" s="140"/>
      <c r="E363" s="140"/>
      <c r="F363" s="140"/>
      <c r="G363" s="37">
        <v>0</v>
      </c>
    </row>
    <row r="364" spans="1:8" ht="31.9" customHeight="1" x14ac:dyDescent="0.25">
      <c r="A364" s="58" t="s">
        <v>204</v>
      </c>
      <c r="B364" s="140" t="s">
        <v>205</v>
      </c>
      <c r="C364" s="140"/>
      <c r="D364" s="140"/>
      <c r="E364" s="140"/>
      <c r="F364" s="140"/>
      <c r="G364" s="37">
        <v>0</v>
      </c>
    </row>
    <row r="365" spans="1:8" ht="31.9" customHeight="1" x14ac:dyDescent="0.25">
      <c r="A365" s="58" t="s">
        <v>206</v>
      </c>
      <c r="B365" s="140" t="s">
        <v>207</v>
      </c>
      <c r="C365" s="140"/>
      <c r="D365" s="140"/>
      <c r="E365" s="140"/>
      <c r="F365" s="140"/>
      <c r="G365" s="37">
        <v>0</v>
      </c>
    </row>
    <row r="366" spans="1:8" x14ac:dyDescent="0.25">
      <c r="A366" s="58"/>
      <c r="G366" s="37"/>
    </row>
    <row r="367" spans="1:8" ht="33.75" customHeight="1" x14ac:dyDescent="0.25">
      <c r="A367" s="58" t="s">
        <v>209</v>
      </c>
      <c r="B367" s="141" t="s">
        <v>208</v>
      </c>
      <c r="C367" s="141"/>
      <c r="D367" s="141"/>
      <c r="E367" s="141"/>
      <c r="F367" s="141"/>
      <c r="G367" s="37">
        <v>0</v>
      </c>
    </row>
    <row r="368" spans="1:8" x14ac:dyDescent="0.25">
      <c r="A368" s="58"/>
      <c r="G368" s="37"/>
    </row>
    <row r="369" spans="1:7" ht="31.9" customHeight="1" x14ac:dyDescent="0.25">
      <c r="A369" s="58" t="s">
        <v>210</v>
      </c>
      <c r="B369" s="140" t="s">
        <v>211</v>
      </c>
      <c r="C369" s="140"/>
      <c r="D369" s="140"/>
      <c r="E369" s="140"/>
      <c r="F369" s="140"/>
      <c r="G369" s="37">
        <v>0</v>
      </c>
    </row>
    <row r="370" spans="1:7" ht="31.9" customHeight="1" x14ac:dyDescent="0.25">
      <c r="A370" s="58" t="s">
        <v>212</v>
      </c>
      <c r="B370" s="140" t="s">
        <v>213</v>
      </c>
      <c r="C370" s="140"/>
      <c r="D370" s="140"/>
      <c r="E370" s="140"/>
      <c r="F370" s="140"/>
      <c r="G370" s="37">
        <v>0</v>
      </c>
    </row>
    <row r="371" spans="1:7" ht="18.75" customHeight="1" x14ac:dyDescent="0.25">
      <c r="A371" s="58"/>
      <c r="B371" s="72"/>
      <c r="C371" s="72"/>
      <c r="D371" s="72"/>
      <c r="E371" s="72"/>
      <c r="F371" s="72"/>
      <c r="G371" s="37"/>
    </row>
    <row r="372" spans="1:7" ht="33.75" customHeight="1" x14ac:dyDescent="0.25">
      <c r="A372" s="58" t="s">
        <v>214</v>
      </c>
      <c r="B372" s="141" t="s">
        <v>215</v>
      </c>
      <c r="C372" s="141"/>
      <c r="D372" s="141"/>
      <c r="E372" s="141"/>
      <c r="F372" s="141"/>
      <c r="G372" s="37">
        <v>0</v>
      </c>
    </row>
    <row r="373" spans="1:7" x14ac:dyDescent="0.25">
      <c r="A373" s="58"/>
      <c r="G373" s="37"/>
    </row>
    <row r="374" spans="1:7" ht="31.9" customHeight="1" x14ac:dyDescent="0.25">
      <c r="A374" s="58" t="s">
        <v>216</v>
      </c>
      <c r="B374" s="140" t="s">
        <v>161</v>
      </c>
      <c r="C374" s="140"/>
      <c r="D374" s="140"/>
      <c r="E374" s="140"/>
      <c r="F374" s="140"/>
      <c r="G374" s="37">
        <v>0</v>
      </c>
    </row>
    <row r="375" spans="1:7" ht="18.75" customHeight="1" x14ac:dyDescent="0.25">
      <c r="A375" s="58"/>
      <c r="B375" s="72"/>
      <c r="C375" s="72"/>
      <c r="D375" s="72"/>
      <c r="E375" s="72"/>
      <c r="F375" s="72"/>
      <c r="G375" s="37"/>
    </row>
    <row r="376" spans="1:7" ht="115.5" customHeight="1" x14ac:dyDescent="0.25">
      <c r="A376" s="36" t="s">
        <v>217</v>
      </c>
      <c r="B376" s="144" t="s">
        <v>218</v>
      </c>
      <c r="C376" s="144"/>
      <c r="D376" s="144"/>
      <c r="E376" s="144"/>
      <c r="F376" s="144"/>
      <c r="G376" s="35">
        <f>G378+G382+G383+G384+G385+G391+G392+G394+G396</f>
        <v>117600</v>
      </c>
    </row>
    <row r="378" spans="1:7" ht="31.9" customHeight="1" x14ac:dyDescent="0.25">
      <c r="A378" s="58" t="s">
        <v>219</v>
      </c>
      <c r="B378" s="140" t="s">
        <v>220</v>
      </c>
      <c r="C378" s="140"/>
      <c r="D378" s="140"/>
      <c r="E378" s="140"/>
      <c r="F378" s="140"/>
      <c r="G378" s="37">
        <f>G379+G380</f>
        <v>0</v>
      </c>
    </row>
    <row r="379" spans="1:7" ht="31.9" customHeight="1" x14ac:dyDescent="0.25">
      <c r="A379" s="58" t="s">
        <v>221</v>
      </c>
      <c r="B379" s="140" t="s">
        <v>222</v>
      </c>
      <c r="C379" s="140"/>
      <c r="D379" s="140"/>
      <c r="E379" s="140"/>
      <c r="F379" s="140"/>
      <c r="G379" s="37">
        <v>0</v>
      </c>
    </row>
    <row r="380" spans="1:7" ht="44.65" customHeight="1" x14ac:dyDescent="0.25">
      <c r="A380" s="58" t="s">
        <v>223</v>
      </c>
      <c r="B380" s="140" t="s">
        <v>224</v>
      </c>
      <c r="C380" s="140"/>
      <c r="D380" s="140"/>
      <c r="E380" s="140"/>
      <c r="F380" s="140"/>
      <c r="G380" s="37">
        <v>0</v>
      </c>
    </row>
    <row r="381" spans="1:7" ht="18.75" customHeight="1" x14ac:dyDescent="0.25">
      <c r="A381" s="58"/>
      <c r="B381" s="72"/>
      <c r="C381" s="72"/>
      <c r="D381" s="72"/>
      <c r="E381" s="72"/>
      <c r="F381" s="72"/>
      <c r="G381" s="37"/>
    </row>
    <row r="382" spans="1:7" ht="18.75" customHeight="1" x14ac:dyDescent="0.25">
      <c r="A382" s="58" t="s">
        <v>225</v>
      </c>
      <c r="B382" s="140" t="s">
        <v>161</v>
      </c>
      <c r="C382" s="140"/>
      <c r="D382" s="140"/>
      <c r="E382" s="140"/>
      <c r="F382" s="140"/>
      <c r="G382" s="37">
        <v>0</v>
      </c>
    </row>
    <row r="383" spans="1:7" ht="21.4" customHeight="1" x14ac:dyDescent="0.25">
      <c r="A383" s="58" t="s">
        <v>226</v>
      </c>
      <c r="B383" s="140" t="s">
        <v>227</v>
      </c>
      <c r="C383" s="140"/>
      <c r="D383" s="140"/>
      <c r="E383" s="140"/>
      <c r="F383" s="140"/>
      <c r="G383" s="37">
        <v>0</v>
      </c>
    </row>
    <row r="384" spans="1:7" ht="19.5" customHeight="1" x14ac:dyDescent="0.25">
      <c r="A384" s="58" t="s">
        <v>228</v>
      </c>
      <c r="B384" s="140" t="s">
        <v>229</v>
      </c>
      <c r="C384" s="140"/>
      <c r="D384" s="140"/>
      <c r="E384" s="140"/>
      <c r="F384" s="140"/>
      <c r="G384" s="37">
        <v>0</v>
      </c>
    </row>
    <row r="385" spans="1:7" ht="19.5" customHeight="1" x14ac:dyDescent="0.25">
      <c r="A385" s="58" t="s">
        <v>230</v>
      </c>
      <c r="B385" s="140" t="s">
        <v>231</v>
      </c>
      <c r="C385" s="140"/>
      <c r="D385" s="140"/>
      <c r="E385" s="140"/>
      <c r="F385" s="140"/>
      <c r="G385" s="37">
        <f>E389</f>
        <v>117600</v>
      </c>
    </row>
    <row r="386" spans="1:7" ht="19.5" customHeight="1" x14ac:dyDescent="0.25">
      <c r="A386" s="58"/>
      <c r="B386" s="72"/>
      <c r="C386" s="72"/>
      <c r="D386" s="72"/>
      <c r="E386" s="72"/>
      <c r="F386" s="72"/>
      <c r="G386" s="37"/>
    </row>
    <row r="387" spans="1:7" ht="60" x14ac:dyDescent="0.25">
      <c r="B387" s="4"/>
      <c r="C387" s="3" t="s">
        <v>233</v>
      </c>
      <c r="D387" s="3" t="s">
        <v>234</v>
      </c>
      <c r="E387" s="4" t="s">
        <v>5</v>
      </c>
    </row>
    <row r="388" spans="1:7" ht="53.65" customHeight="1" x14ac:dyDescent="0.25">
      <c r="B388" s="3" t="s">
        <v>232</v>
      </c>
      <c r="C388" s="4">
        <v>14</v>
      </c>
      <c r="D388" s="5">
        <v>8400</v>
      </c>
      <c r="E388" s="49">
        <f>C388*D388</f>
        <v>117600</v>
      </c>
      <c r="F388" s="142"/>
      <c r="G388" s="143"/>
    </row>
    <row r="389" spans="1:7" x14ac:dyDescent="0.25">
      <c r="B389" s="4" t="s">
        <v>6</v>
      </c>
      <c r="C389" s="4"/>
      <c r="D389" s="4"/>
      <c r="E389" s="41">
        <f>SUM(E388:E388)</f>
        <v>117600</v>
      </c>
      <c r="F389" s="142"/>
      <c r="G389" s="143"/>
    </row>
    <row r="391" spans="1:7" ht="19.5" customHeight="1" x14ac:dyDescent="0.25">
      <c r="A391" s="58" t="s">
        <v>235</v>
      </c>
      <c r="B391" s="140" t="s">
        <v>236</v>
      </c>
      <c r="C391" s="140"/>
      <c r="D391" s="140"/>
      <c r="E391" s="140"/>
      <c r="F391" s="140"/>
      <c r="G391" s="37">
        <v>0</v>
      </c>
    </row>
    <row r="392" spans="1:7" ht="19.5" customHeight="1" x14ac:dyDescent="0.25">
      <c r="A392" s="58" t="s">
        <v>237</v>
      </c>
      <c r="B392" s="140" t="s">
        <v>238</v>
      </c>
      <c r="C392" s="140"/>
      <c r="D392" s="140"/>
      <c r="E392" s="140"/>
      <c r="F392" s="140"/>
      <c r="G392" s="37">
        <v>0</v>
      </c>
    </row>
    <row r="393" spans="1:7" ht="18.75" customHeight="1" x14ac:dyDescent="0.25">
      <c r="A393" s="58"/>
      <c r="B393" s="72"/>
      <c r="C393" s="72"/>
      <c r="D393" s="72"/>
      <c r="E393" s="72"/>
      <c r="F393" s="72"/>
      <c r="G393" s="37"/>
    </row>
    <row r="394" spans="1:7" ht="30.4" customHeight="1" x14ac:dyDescent="0.25">
      <c r="A394" s="58" t="s">
        <v>239</v>
      </c>
      <c r="B394" s="140" t="s">
        <v>65</v>
      </c>
      <c r="C394" s="140"/>
      <c r="D394" s="140"/>
      <c r="E394" s="140"/>
      <c r="F394" s="140"/>
      <c r="G394" s="37">
        <v>0</v>
      </c>
    </row>
    <row r="396" spans="1:7" ht="19.5" customHeight="1" x14ac:dyDescent="0.25">
      <c r="A396" s="58" t="s">
        <v>240</v>
      </c>
      <c r="B396" s="140" t="s">
        <v>241</v>
      </c>
      <c r="C396" s="140"/>
      <c r="D396" s="140"/>
      <c r="E396" s="140"/>
      <c r="F396" s="140"/>
      <c r="G396" s="37">
        <v>0</v>
      </c>
    </row>
    <row r="397" spans="1:7" x14ac:dyDescent="0.25">
      <c r="B397" s="76"/>
      <c r="C397" s="76"/>
      <c r="D397" s="76"/>
      <c r="E397" s="53"/>
      <c r="F397" s="53"/>
    </row>
    <row r="398" spans="1:7" ht="47.25" customHeight="1" x14ac:dyDescent="0.25">
      <c r="A398" s="36" t="s">
        <v>242</v>
      </c>
      <c r="B398" s="144" t="s">
        <v>243</v>
      </c>
      <c r="C398" s="144"/>
      <c r="D398" s="144"/>
      <c r="E398" s="144"/>
      <c r="F398" s="144"/>
      <c r="G398" s="35">
        <f>G400</f>
        <v>313664</v>
      </c>
    </row>
    <row r="399" spans="1:7" x14ac:dyDescent="0.25">
      <c r="B399" s="76"/>
      <c r="C399" s="76"/>
      <c r="D399" s="76"/>
      <c r="E399" s="53"/>
      <c r="F399" s="53"/>
    </row>
    <row r="400" spans="1:7" ht="19.5" customHeight="1" x14ac:dyDescent="0.25">
      <c r="A400" s="58" t="s">
        <v>244</v>
      </c>
      <c r="B400" s="140" t="s">
        <v>98</v>
      </c>
      <c r="C400" s="140"/>
      <c r="D400" s="140"/>
      <c r="E400" s="140"/>
      <c r="F400" s="140"/>
      <c r="G400" s="37">
        <f>G402+G403+G421</f>
        <v>313664</v>
      </c>
    </row>
    <row r="401" spans="1:8" x14ac:dyDescent="0.25">
      <c r="B401" s="76"/>
      <c r="C401" s="76"/>
      <c r="D401" s="76"/>
      <c r="E401" s="53"/>
      <c r="F401" s="53"/>
    </row>
    <row r="402" spans="1:8" ht="19.5" customHeight="1" x14ac:dyDescent="0.25">
      <c r="A402" s="58" t="s">
        <v>245</v>
      </c>
      <c r="B402" s="140" t="s">
        <v>246</v>
      </c>
      <c r="C402" s="140"/>
      <c r="D402" s="140"/>
      <c r="E402" s="140"/>
      <c r="F402" s="140"/>
      <c r="G402" s="37">
        <v>0</v>
      </c>
    </row>
    <row r="403" spans="1:8" ht="19.5" customHeight="1" x14ac:dyDescent="0.25">
      <c r="A403" s="58" t="s">
        <v>247</v>
      </c>
      <c r="B403" s="140" t="s">
        <v>248</v>
      </c>
      <c r="C403" s="140"/>
      <c r="D403" s="140"/>
      <c r="E403" s="140"/>
      <c r="F403" s="140"/>
      <c r="G403" s="37">
        <f>E420</f>
        <v>313664</v>
      </c>
    </row>
    <row r="404" spans="1:8" ht="60" x14ac:dyDescent="0.25">
      <c r="B404" s="4"/>
      <c r="C404" s="59" t="s">
        <v>435</v>
      </c>
      <c r="D404" s="3" t="s">
        <v>436</v>
      </c>
      <c r="E404" s="4" t="s">
        <v>5</v>
      </c>
    </row>
    <row r="405" spans="1:8" ht="23.25" customHeight="1" x14ac:dyDescent="0.25">
      <c r="B405" s="60" t="s">
        <v>472</v>
      </c>
      <c r="C405" s="61">
        <v>1</v>
      </c>
      <c r="D405" s="5">
        <v>10400</v>
      </c>
      <c r="E405" s="48">
        <f>C405*D405</f>
        <v>10400</v>
      </c>
    </row>
    <row r="406" spans="1:8" ht="23.25" customHeight="1" x14ac:dyDescent="0.25">
      <c r="B406" s="60" t="s">
        <v>284</v>
      </c>
      <c r="C406" s="61">
        <v>1</v>
      </c>
      <c r="D406" s="5">
        <v>49140</v>
      </c>
      <c r="E406" s="48">
        <f t="shared" ref="E406:E419" si="8">C406*D406</f>
        <v>49140</v>
      </c>
    </row>
    <row r="407" spans="1:8" ht="23.25" customHeight="1" x14ac:dyDescent="0.25">
      <c r="B407" s="60" t="s">
        <v>300</v>
      </c>
      <c r="C407" s="61">
        <v>2</v>
      </c>
      <c r="D407" s="5">
        <v>7644</v>
      </c>
      <c r="E407" s="48">
        <f t="shared" ref="E407:E410" si="9">C407*D407</f>
        <v>15288</v>
      </c>
    </row>
    <row r="408" spans="1:8" ht="23.25" customHeight="1" x14ac:dyDescent="0.25">
      <c r="B408" s="60" t="s">
        <v>471</v>
      </c>
      <c r="C408" s="61">
        <v>1</v>
      </c>
      <c r="D408" s="5">
        <v>5408</v>
      </c>
      <c r="E408" s="48">
        <f t="shared" si="9"/>
        <v>5408</v>
      </c>
    </row>
    <row r="409" spans="1:8" ht="23.25" customHeight="1" x14ac:dyDescent="0.25">
      <c r="B409" s="60" t="s">
        <v>577</v>
      </c>
      <c r="C409" s="61">
        <v>1</v>
      </c>
      <c r="D409" s="5">
        <v>26000</v>
      </c>
      <c r="E409" s="48">
        <f t="shared" ref="E409" si="10">C409*D409</f>
        <v>26000</v>
      </c>
    </row>
    <row r="410" spans="1:8" ht="22.9" customHeight="1" x14ac:dyDescent="0.25">
      <c r="B410" s="60" t="s">
        <v>561</v>
      </c>
      <c r="C410" s="61">
        <v>1</v>
      </c>
      <c r="D410" s="5">
        <v>2730</v>
      </c>
      <c r="E410" s="48">
        <f t="shared" si="9"/>
        <v>2730</v>
      </c>
    </row>
    <row r="411" spans="1:8" ht="23.25" customHeight="1" x14ac:dyDescent="0.25">
      <c r="B411" s="60" t="s">
        <v>278</v>
      </c>
      <c r="C411" s="61">
        <v>1</v>
      </c>
      <c r="D411" s="5">
        <v>60060</v>
      </c>
      <c r="E411" s="48">
        <f t="shared" si="8"/>
        <v>60060</v>
      </c>
    </row>
    <row r="412" spans="1:8" ht="22.9" customHeight="1" x14ac:dyDescent="0.25">
      <c r="B412" s="60" t="s">
        <v>438</v>
      </c>
      <c r="C412" s="61">
        <v>1</v>
      </c>
      <c r="D412" s="5">
        <v>10920</v>
      </c>
      <c r="E412" s="48">
        <f t="shared" si="8"/>
        <v>10920</v>
      </c>
      <c r="F412" s="107"/>
      <c r="G412" s="51"/>
      <c r="H412" s="51"/>
    </row>
    <row r="413" spans="1:8" ht="23.25" customHeight="1" x14ac:dyDescent="0.25">
      <c r="B413" s="60" t="s">
        <v>289</v>
      </c>
      <c r="C413" s="61">
        <v>1</v>
      </c>
      <c r="D413" s="5">
        <v>1638</v>
      </c>
      <c r="E413" s="48">
        <f t="shared" ref="E413" si="11">C413*D413</f>
        <v>1638</v>
      </c>
      <c r="F413" s="107"/>
      <c r="G413" s="51"/>
      <c r="H413" s="51"/>
    </row>
    <row r="414" spans="1:8" ht="22.9" customHeight="1" x14ac:dyDescent="0.25">
      <c r="B414" s="60" t="s">
        <v>299</v>
      </c>
      <c r="C414" s="61">
        <v>1</v>
      </c>
      <c r="D414" s="5">
        <v>10400</v>
      </c>
      <c r="E414" s="48">
        <f t="shared" si="8"/>
        <v>10400</v>
      </c>
      <c r="F414" s="107"/>
      <c r="G414" s="51"/>
      <c r="H414" s="51"/>
    </row>
    <row r="415" spans="1:8" ht="23.25" customHeight="1" x14ac:dyDescent="0.25">
      <c r="B415" s="60" t="s">
        <v>437</v>
      </c>
      <c r="C415" s="61">
        <v>1</v>
      </c>
      <c r="D415" s="5">
        <v>41600</v>
      </c>
      <c r="E415" s="48">
        <f t="shared" ref="E415" si="12">C415*D415</f>
        <v>41600</v>
      </c>
      <c r="F415" s="107"/>
      <c r="G415" s="51"/>
      <c r="H415" s="51"/>
    </row>
    <row r="416" spans="1:8" ht="22.9" customHeight="1" x14ac:dyDescent="0.25">
      <c r="B416" s="60" t="s">
        <v>581</v>
      </c>
      <c r="C416" s="61">
        <v>1</v>
      </c>
      <c r="D416" s="5">
        <v>20800</v>
      </c>
      <c r="E416" s="48">
        <f t="shared" si="8"/>
        <v>20800</v>
      </c>
      <c r="F416" s="107"/>
      <c r="G416" s="51"/>
      <c r="H416" s="51"/>
    </row>
    <row r="417" spans="1:8" ht="23.25" customHeight="1" x14ac:dyDescent="0.25">
      <c r="B417" s="60" t="s">
        <v>583</v>
      </c>
      <c r="C417" s="61">
        <v>1</v>
      </c>
      <c r="D417" s="5">
        <v>16640</v>
      </c>
      <c r="E417" s="48">
        <f t="shared" si="8"/>
        <v>16640</v>
      </c>
      <c r="F417" s="107"/>
      <c r="G417" s="51"/>
      <c r="H417" s="51"/>
    </row>
    <row r="418" spans="1:8" ht="23.25" customHeight="1" x14ac:dyDescent="0.25">
      <c r="B418" s="60" t="s">
        <v>541</v>
      </c>
      <c r="C418" s="61">
        <v>1</v>
      </c>
      <c r="D418" s="5">
        <v>26000</v>
      </c>
      <c r="E418" s="48">
        <f t="shared" si="8"/>
        <v>26000</v>
      </c>
      <c r="F418" s="107"/>
      <c r="G418" s="51"/>
      <c r="H418" s="51"/>
    </row>
    <row r="419" spans="1:8" ht="23.25" customHeight="1" x14ac:dyDescent="0.25">
      <c r="B419" s="60" t="s">
        <v>558</v>
      </c>
      <c r="C419" s="61">
        <v>1</v>
      </c>
      <c r="D419" s="5">
        <v>16640</v>
      </c>
      <c r="E419" s="48">
        <f t="shared" si="8"/>
        <v>16640</v>
      </c>
      <c r="F419" s="107"/>
      <c r="G419" s="51"/>
      <c r="H419" s="51"/>
    </row>
    <row r="420" spans="1:8" x14ac:dyDescent="0.25">
      <c r="B420" s="62" t="s">
        <v>6</v>
      </c>
      <c r="C420" s="61"/>
      <c r="D420" s="4"/>
      <c r="E420" s="41">
        <f>SUM(E405:E419)</f>
        <v>313664</v>
      </c>
      <c r="F420" s="107"/>
      <c r="G420" s="51"/>
      <c r="H420" s="51"/>
    </row>
    <row r="421" spans="1:8" ht="19.5" customHeight="1" x14ac:dyDescent="0.25">
      <c r="A421" s="58" t="s">
        <v>249</v>
      </c>
      <c r="B421" s="140" t="s">
        <v>250</v>
      </c>
      <c r="C421" s="140"/>
      <c r="D421" s="140"/>
      <c r="E421" s="140"/>
      <c r="F421" s="140"/>
      <c r="G421" s="37">
        <v>0</v>
      </c>
    </row>
    <row r="422" spans="1:8" x14ac:dyDescent="0.25">
      <c r="B422" s="76"/>
      <c r="C422" s="76"/>
      <c r="D422" s="76"/>
      <c r="E422" s="53"/>
      <c r="F422" s="53"/>
    </row>
    <row r="423" spans="1:8" ht="47.25" customHeight="1" x14ac:dyDescent="0.25">
      <c r="A423" s="36" t="s">
        <v>324</v>
      </c>
      <c r="B423" s="144" t="s">
        <v>323</v>
      </c>
      <c r="C423" s="144"/>
      <c r="D423" s="144"/>
      <c r="E423" s="144"/>
      <c r="F423" s="144"/>
      <c r="G423" s="35">
        <f>G425+G432+G438+G444+G446+G448</f>
        <v>824389.04004719993</v>
      </c>
    </row>
    <row r="424" spans="1:8" x14ac:dyDescent="0.25">
      <c r="B424" s="76"/>
      <c r="C424" s="76"/>
      <c r="D424" s="76"/>
      <c r="E424" s="53"/>
      <c r="F424" s="53"/>
    </row>
    <row r="425" spans="1:8" ht="19.5" customHeight="1" x14ac:dyDescent="0.25">
      <c r="A425" s="58" t="s">
        <v>325</v>
      </c>
      <c r="B425" s="140" t="s">
        <v>326</v>
      </c>
      <c r="C425" s="140"/>
      <c r="D425" s="140"/>
      <c r="E425" s="140"/>
      <c r="F425" s="140"/>
      <c r="G425" s="37">
        <f>E430</f>
        <v>41200</v>
      </c>
    </row>
    <row r="426" spans="1:8" x14ac:dyDescent="0.25">
      <c r="B426" s="76"/>
      <c r="C426" s="76"/>
      <c r="D426" s="76"/>
      <c r="E426" s="53"/>
      <c r="F426" s="53"/>
    </row>
    <row r="427" spans="1:8" ht="60" x14ac:dyDescent="0.25">
      <c r="B427" s="4"/>
      <c r="C427" s="3" t="s">
        <v>327</v>
      </c>
      <c r="D427" s="3" t="s">
        <v>328</v>
      </c>
      <c r="E427" s="4" t="s">
        <v>5</v>
      </c>
    </row>
    <row r="428" spans="1:8" ht="22.9" customHeight="1" x14ac:dyDescent="0.25">
      <c r="B428" s="3" t="s">
        <v>329</v>
      </c>
      <c r="C428" s="4">
        <v>2</v>
      </c>
      <c r="D428" s="5">
        <v>5600</v>
      </c>
      <c r="E428" s="48">
        <f>C428*D428</f>
        <v>11200</v>
      </c>
      <c r="F428" s="142"/>
      <c r="G428" s="143"/>
    </row>
    <row r="429" spans="1:8" ht="23.25" customHeight="1" x14ac:dyDescent="0.25">
      <c r="B429" s="3" t="s">
        <v>330</v>
      </c>
      <c r="C429" s="4">
        <v>2</v>
      </c>
      <c r="D429" s="5">
        <v>15000</v>
      </c>
      <c r="E429" s="48">
        <f>C429*D429</f>
        <v>30000</v>
      </c>
      <c r="F429" s="142"/>
      <c r="G429" s="143"/>
    </row>
    <row r="430" spans="1:8" x14ac:dyDescent="0.25">
      <c r="B430" s="4" t="s">
        <v>6</v>
      </c>
      <c r="C430" s="4"/>
      <c r="D430" s="4"/>
      <c r="E430" s="41">
        <f>SUM(E428:E429)</f>
        <v>41200</v>
      </c>
      <c r="F430" s="142"/>
      <c r="G430" s="143"/>
    </row>
    <row r="431" spans="1:8" x14ac:dyDescent="0.25">
      <c r="B431" s="76"/>
      <c r="C431" s="76"/>
      <c r="D431" s="76"/>
      <c r="E431" s="53"/>
      <c r="F431" s="53"/>
    </row>
    <row r="432" spans="1:8" ht="19.5" customHeight="1" x14ac:dyDescent="0.25">
      <c r="A432" s="58" t="s">
        <v>336</v>
      </c>
      <c r="B432" s="140" t="s">
        <v>331</v>
      </c>
      <c r="C432" s="140"/>
      <c r="D432" s="140"/>
      <c r="E432" s="140"/>
      <c r="F432" s="140"/>
      <c r="G432" s="37">
        <f>E436</f>
        <v>385670.69094399991</v>
      </c>
    </row>
    <row r="433" spans="1:7" x14ac:dyDescent="0.25">
      <c r="B433" s="76"/>
      <c r="C433" s="76"/>
      <c r="D433" s="76"/>
      <c r="E433" s="53"/>
      <c r="F433" s="53"/>
    </row>
    <row r="434" spans="1:7" ht="105" x14ac:dyDescent="0.25">
      <c r="B434" s="4"/>
      <c r="C434" s="3" t="s">
        <v>1</v>
      </c>
      <c r="D434" s="3" t="s">
        <v>332</v>
      </c>
      <c r="E434" s="4" t="s">
        <v>5</v>
      </c>
    </row>
    <row r="435" spans="1:7" ht="35.65" customHeight="1" x14ac:dyDescent="0.25">
      <c r="B435" s="3" t="s">
        <v>335</v>
      </c>
      <c r="C435" s="5">
        <v>14</v>
      </c>
      <c r="D435" s="5">
        <f>'нормативы канцелярия'!H119</f>
        <v>27547.906495999996</v>
      </c>
      <c r="E435" s="49">
        <f>C435*D435</f>
        <v>385670.69094399991</v>
      </c>
      <c r="F435" s="142"/>
      <c r="G435" s="143"/>
    </row>
    <row r="436" spans="1:7" x14ac:dyDescent="0.25">
      <c r="B436" s="4" t="s">
        <v>6</v>
      </c>
      <c r="C436" s="4"/>
      <c r="D436" s="4"/>
      <c r="E436" s="41">
        <f>SUM(E435:E435)</f>
        <v>385670.69094399991</v>
      </c>
      <c r="F436" s="142"/>
      <c r="G436" s="143"/>
    </row>
    <row r="437" spans="1:7" x14ac:dyDescent="0.25">
      <c r="B437" s="76"/>
      <c r="C437" s="76"/>
      <c r="D437" s="76"/>
      <c r="E437" s="53"/>
      <c r="F437" s="53"/>
    </row>
    <row r="438" spans="1:7" ht="19.5" customHeight="1" x14ac:dyDescent="0.25">
      <c r="A438" s="58" t="s">
        <v>337</v>
      </c>
      <c r="B438" s="140" t="s">
        <v>338</v>
      </c>
      <c r="C438" s="140"/>
      <c r="D438" s="140"/>
      <c r="E438" s="140"/>
      <c r="F438" s="140"/>
      <c r="G438" s="37">
        <f>D442</f>
        <v>282948.34910320002</v>
      </c>
    </row>
    <row r="439" spans="1:7" x14ac:dyDescent="0.25">
      <c r="B439" s="76"/>
      <c r="C439" s="76"/>
      <c r="D439" s="76"/>
      <c r="E439" s="53"/>
      <c r="F439" s="53"/>
    </row>
    <row r="440" spans="1:7" ht="120" x14ac:dyDescent="0.25">
      <c r="B440" s="4"/>
      <c r="C440" s="3" t="s">
        <v>352</v>
      </c>
      <c r="D440" s="4" t="s">
        <v>5</v>
      </c>
    </row>
    <row r="441" spans="1:7" ht="56.25" customHeight="1" x14ac:dyDescent="0.25">
      <c r="B441" s="3" t="s">
        <v>351</v>
      </c>
      <c r="C441" s="5">
        <f>'нормативы хозяйственные'!G106</f>
        <v>282948.34910320002</v>
      </c>
      <c r="D441" s="49">
        <f>C441</f>
        <v>282948.34910320002</v>
      </c>
      <c r="E441" s="142"/>
      <c r="F441" s="143"/>
      <c r="G441" s="143"/>
    </row>
    <row r="442" spans="1:7" x14ac:dyDescent="0.25">
      <c r="B442" s="4" t="s">
        <v>6</v>
      </c>
      <c r="C442" s="4"/>
      <c r="D442" s="41">
        <f>SUM(D441:D441)</f>
        <v>282948.34910320002</v>
      </c>
      <c r="E442" s="142"/>
      <c r="F442" s="143"/>
      <c r="G442" s="143"/>
    </row>
    <row r="443" spans="1:7" x14ac:dyDescent="0.25">
      <c r="B443" s="76"/>
      <c r="C443" s="76"/>
      <c r="D443" s="76"/>
      <c r="E443" s="53"/>
      <c r="F443" s="53"/>
    </row>
    <row r="444" spans="1:7" ht="19.5" customHeight="1" x14ac:dyDescent="0.25">
      <c r="A444" s="58" t="s">
        <v>353</v>
      </c>
      <c r="B444" s="140" t="s">
        <v>64</v>
      </c>
      <c r="C444" s="140"/>
      <c r="D444" s="140"/>
      <c r="E444" s="140"/>
      <c r="F444" s="140"/>
      <c r="G444" s="37">
        <v>0</v>
      </c>
    </row>
    <row r="445" spans="1:7" ht="19.5" customHeight="1" x14ac:dyDescent="0.25">
      <c r="A445" s="58"/>
      <c r="B445" s="72"/>
      <c r="C445" s="72"/>
      <c r="D445" s="72"/>
      <c r="E445" s="72"/>
      <c r="F445" s="72"/>
      <c r="G445" s="37"/>
    </row>
    <row r="446" spans="1:7" x14ac:dyDescent="0.25">
      <c r="A446" s="58" t="s">
        <v>355</v>
      </c>
      <c r="B446" s="22" t="s">
        <v>354</v>
      </c>
      <c r="G446" s="37">
        <v>0</v>
      </c>
    </row>
    <row r="447" spans="1:7" x14ac:dyDescent="0.25">
      <c r="A447" s="58"/>
      <c r="G447" s="37"/>
    </row>
    <row r="448" spans="1:7" x14ac:dyDescent="0.25">
      <c r="A448" s="58" t="s">
        <v>356</v>
      </c>
      <c r="B448" s="22" t="s">
        <v>357</v>
      </c>
      <c r="G448" s="37">
        <f>F458</f>
        <v>114570</v>
      </c>
    </row>
    <row r="449" spans="1:8" x14ac:dyDescent="0.25">
      <c r="B449" s="72"/>
      <c r="C449" s="72"/>
      <c r="D449" s="72"/>
    </row>
    <row r="450" spans="1:8" ht="105" x14ac:dyDescent="0.25">
      <c r="B450" s="4"/>
      <c r="C450" s="3" t="s">
        <v>398</v>
      </c>
      <c r="D450" s="3" t="s">
        <v>399</v>
      </c>
      <c r="E450" s="3" t="s">
        <v>1</v>
      </c>
      <c r="F450" s="4" t="s">
        <v>5</v>
      </c>
    </row>
    <row r="451" spans="1:8" ht="35.65" customHeight="1" x14ac:dyDescent="0.25">
      <c r="B451" s="3" t="s">
        <v>400</v>
      </c>
      <c r="C451" s="5">
        <v>3600</v>
      </c>
      <c r="D451" s="5">
        <v>1</v>
      </c>
      <c r="E451" s="5">
        <v>18</v>
      </c>
      <c r="F451" s="63">
        <f t="shared" ref="F451:F457" si="13">C451*D451*E451</f>
        <v>64800</v>
      </c>
      <c r="G451" s="142"/>
      <c r="H451" s="143"/>
    </row>
    <row r="452" spans="1:8" ht="35.65" customHeight="1" x14ac:dyDescent="0.25">
      <c r="B452" s="3" t="s">
        <v>401</v>
      </c>
      <c r="C452" s="5">
        <v>1000</v>
      </c>
      <c r="D452" s="5">
        <v>1</v>
      </c>
      <c r="E452" s="5">
        <v>18</v>
      </c>
      <c r="F452" s="63">
        <f t="shared" si="13"/>
        <v>18000</v>
      </c>
      <c r="G452" s="142"/>
      <c r="H452" s="143"/>
    </row>
    <row r="453" spans="1:8" ht="35.65" customHeight="1" x14ac:dyDescent="0.25">
      <c r="B453" s="3" t="s">
        <v>402</v>
      </c>
      <c r="C453" s="5">
        <v>500</v>
      </c>
      <c r="D453" s="5">
        <v>1</v>
      </c>
      <c r="E453" s="5">
        <v>18</v>
      </c>
      <c r="F453" s="63">
        <f t="shared" si="13"/>
        <v>9000</v>
      </c>
      <c r="G453" s="142"/>
      <c r="H453" s="143"/>
    </row>
    <row r="454" spans="1:8" ht="35.65" customHeight="1" x14ac:dyDescent="0.25">
      <c r="B454" s="3" t="s">
        <v>403</v>
      </c>
      <c r="C454" s="5">
        <v>1000</v>
      </c>
      <c r="D454" s="5">
        <v>1</v>
      </c>
      <c r="E454" s="5">
        <v>18</v>
      </c>
      <c r="F454" s="63">
        <f t="shared" si="13"/>
        <v>18000</v>
      </c>
      <c r="G454" s="142"/>
      <c r="H454" s="143"/>
    </row>
    <row r="455" spans="1:8" ht="35.65" customHeight="1" x14ac:dyDescent="0.25">
      <c r="B455" s="3" t="s">
        <v>404</v>
      </c>
      <c r="C455" s="5">
        <v>142</v>
      </c>
      <c r="D455" s="5">
        <v>1</v>
      </c>
      <c r="E455" s="5">
        <v>18</v>
      </c>
      <c r="F455" s="63">
        <f t="shared" si="13"/>
        <v>2556</v>
      </c>
      <c r="G455" s="142"/>
      <c r="H455" s="143"/>
    </row>
    <row r="456" spans="1:8" ht="35.65" customHeight="1" x14ac:dyDescent="0.25">
      <c r="B456" s="3" t="s">
        <v>405</v>
      </c>
      <c r="C456" s="5">
        <v>90</v>
      </c>
      <c r="D456" s="5">
        <v>1</v>
      </c>
      <c r="E456" s="5">
        <v>18</v>
      </c>
      <c r="F456" s="63">
        <f t="shared" si="13"/>
        <v>1620</v>
      </c>
      <c r="G456" s="142"/>
      <c r="H456" s="143"/>
    </row>
    <row r="457" spans="1:8" ht="35.65" customHeight="1" x14ac:dyDescent="0.25">
      <c r="B457" s="3" t="s">
        <v>406</v>
      </c>
      <c r="C457" s="5">
        <v>110</v>
      </c>
      <c r="D457" s="5">
        <v>0.3</v>
      </c>
      <c r="E457" s="5">
        <v>18</v>
      </c>
      <c r="F457" s="63">
        <f t="shared" si="13"/>
        <v>594</v>
      </c>
      <c r="G457" s="142"/>
      <c r="H457" s="143"/>
    </row>
    <row r="458" spans="1:8" x14ac:dyDescent="0.25">
      <c r="B458" s="4" t="s">
        <v>6</v>
      </c>
      <c r="C458" s="4"/>
      <c r="D458" s="4"/>
      <c r="E458" s="4"/>
      <c r="F458" s="41">
        <f>SUM(F451:F457)</f>
        <v>114570</v>
      </c>
      <c r="G458" s="142"/>
      <c r="H458" s="143"/>
    </row>
    <row r="459" spans="1:8" x14ac:dyDescent="0.25">
      <c r="B459" s="76"/>
      <c r="C459" s="76"/>
      <c r="D459" s="76"/>
      <c r="E459" s="53"/>
      <c r="F459" s="53"/>
    </row>
    <row r="460" spans="1:8" ht="18.75" x14ac:dyDescent="0.3">
      <c r="A460" s="33" t="s">
        <v>308</v>
      </c>
      <c r="B460" s="33" t="s">
        <v>358</v>
      </c>
      <c r="C460" s="34"/>
      <c r="D460" s="34"/>
      <c r="E460" s="34"/>
      <c r="F460" s="34"/>
      <c r="G460" s="52">
        <v>0</v>
      </c>
    </row>
    <row r="461" spans="1:8" ht="12.75" customHeight="1" x14ac:dyDescent="0.3">
      <c r="A461" s="33"/>
      <c r="B461" s="33"/>
      <c r="C461" s="34"/>
      <c r="D461" s="34"/>
      <c r="E461" s="34"/>
      <c r="F461" s="34"/>
      <c r="G461" s="52"/>
    </row>
    <row r="462" spans="1:8" ht="19.5" customHeight="1" x14ac:dyDescent="0.25">
      <c r="A462" s="58" t="s">
        <v>359</v>
      </c>
      <c r="B462" s="140" t="s">
        <v>358</v>
      </c>
      <c r="C462" s="140"/>
      <c r="D462" s="140"/>
      <c r="E462" s="140"/>
      <c r="F462" s="140"/>
      <c r="G462" s="37">
        <v>0</v>
      </c>
    </row>
    <row r="463" spans="1:8" ht="19.5" customHeight="1" x14ac:dyDescent="0.25">
      <c r="A463" s="58" t="s">
        <v>360</v>
      </c>
      <c r="B463" s="140" t="s">
        <v>362</v>
      </c>
      <c r="C463" s="140"/>
      <c r="D463" s="140"/>
      <c r="E463" s="140"/>
      <c r="F463" s="140"/>
      <c r="G463" s="37">
        <v>0</v>
      </c>
    </row>
    <row r="464" spans="1:8" ht="19.5" customHeight="1" x14ac:dyDescent="0.25">
      <c r="A464" s="58" t="s">
        <v>361</v>
      </c>
      <c r="B464" s="140" t="s">
        <v>363</v>
      </c>
      <c r="C464" s="140"/>
      <c r="D464" s="140"/>
      <c r="E464" s="140"/>
      <c r="F464" s="140"/>
      <c r="G464" s="37">
        <v>0</v>
      </c>
    </row>
    <row r="465" spans="1:7" ht="19.5" customHeight="1" x14ac:dyDescent="0.25">
      <c r="A465" s="58"/>
      <c r="B465" s="72"/>
      <c r="C465" s="72"/>
      <c r="D465" s="72"/>
      <c r="E465" s="72"/>
      <c r="F465" s="72"/>
      <c r="G465" s="37"/>
    </row>
    <row r="466" spans="1:7" ht="60.75" customHeight="1" x14ac:dyDescent="0.3">
      <c r="A466" s="33" t="s">
        <v>349</v>
      </c>
      <c r="B466" s="151" t="s">
        <v>366</v>
      </c>
      <c r="C466" s="151"/>
      <c r="D466" s="151"/>
      <c r="E466" s="151"/>
      <c r="F466" s="151"/>
      <c r="G466" s="52">
        <v>0</v>
      </c>
    </row>
    <row r="467" spans="1:7" ht="12.75" customHeight="1" x14ac:dyDescent="0.3">
      <c r="A467" s="33"/>
      <c r="B467" s="33"/>
      <c r="C467" s="34"/>
      <c r="D467" s="34"/>
      <c r="E467" s="34"/>
      <c r="F467" s="34"/>
      <c r="G467" s="52"/>
    </row>
    <row r="468" spans="1:7" ht="33" customHeight="1" x14ac:dyDescent="0.25">
      <c r="A468" s="58" t="s">
        <v>364</v>
      </c>
      <c r="B468" s="140" t="s">
        <v>367</v>
      </c>
      <c r="C468" s="140"/>
      <c r="D468" s="140"/>
      <c r="E468" s="140"/>
      <c r="F468" s="140"/>
      <c r="G468" s="37">
        <v>0</v>
      </c>
    </row>
    <row r="469" spans="1:7" ht="19.5" customHeight="1" x14ac:dyDescent="0.25">
      <c r="A469" s="58" t="s">
        <v>365</v>
      </c>
      <c r="B469" s="140" t="s">
        <v>368</v>
      </c>
      <c r="C469" s="140"/>
      <c r="D469" s="140"/>
      <c r="E469" s="140"/>
      <c r="F469" s="140"/>
      <c r="G469" s="37">
        <v>0</v>
      </c>
    </row>
    <row r="470" spans="1:7" ht="19.5" customHeight="1" x14ac:dyDescent="0.25">
      <c r="A470" s="58"/>
      <c r="B470" s="72"/>
      <c r="C470" s="72"/>
      <c r="D470" s="72"/>
      <c r="E470" s="72"/>
      <c r="F470" s="72"/>
      <c r="G470" s="37"/>
    </row>
    <row r="471" spans="1:7" ht="26.65" customHeight="1" x14ac:dyDescent="0.3">
      <c r="A471" s="33" t="s">
        <v>369</v>
      </c>
      <c r="B471" s="151" t="s">
        <v>371</v>
      </c>
      <c r="C471" s="151"/>
      <c r="D471" s="151"/>
      <c r="E471" s="151"/>
      <c r="F471" s="151"/>
      <c r="G471" s="52">
        <v>0</v>
      </c>
    </row>
    <row r="472" spans="1:7" ht="12.75" customHeight="1" x14ac:dyDescent="0.3">
      <c r="A472" s="33"/>
      <c r="B472" s="33"/>
      <c r="C472" s="34"/>
      <c r="D472" s="34"/>
      <c r="E472" s="34"/>
      <c r="F472" s="34"/>
      <c r="G472" s="52"/>
    </row>
    <row r="473" spans="1:7" ht="33" customHeight="1" x14ac:dyDescent="0.25">
      <c r="A473" s="58" t="s">
        <v>370</v>
      </c>
      <c r="B473" s="140" t="s">
        <v>372</v>
      </c>
      <c r="C473" s="140"/>
      <c r="D473" s="140"/>
      <c r="E473" s="140"/>
      <c r="F473" s="140"/>
      <c r="G473" s="37">
        <v>0</v>
      </c>
    </row>
    <row r="474" spans="1:7" ht="19.5" customHeight="1" x14ac:dyDescent="0.25">
      <c r="A474" s="58"/>
      <c r="B474" s="72"/>
      <c r="C474" s="72"/>
      <c r="D474" s="72"/>
      <c r="E474" s="72"/>
      <c r="F474" s="72"/>
      <c r="G474" s="37"/>
    </row>
    <row r="475" spans="1:7" ht="18.75" x14ac:dyDescent="0.3">
      <c r="A475" s="33"/>
      <c r="B475" s="151" t="s">
        <v>373</v>
      </c>
      <c r="C475" s="151"/>
      <c r="D475" s="151"/>
      <c r="E475" s="151"/>
      <c r="F475" s="151"/>
      <c r="G475" s="52">
        <f>G6+G236+G460+G466+G471</f>
        <v>6116369.0400472004</v>
      </c>
    </row>
  </sheetData>
  <mergeCells count="94">
    <mergeCell ref="B475:F475"/>
    <mergeCell ref="B4:G4"/>
    <mergeCell ref="B469:F469"/>
    <mergeCell ref="B466:F466"/>
    <mergeCell ref="B471:F471"/>
    <mergeCell ref="B473:F473"/>
    <mergeCell ref="B444:F444"/>
    <mergeCell ref="B462:F462"/>
    <mergeCell ref="B463:F463"/>
    <mergeCell ref="B464:F464"/>
    <mergeCell ref="B468:F468"/>
    <mergeCell ref="B352:F352"/>
    <mergeCell ref="B334:F334"/>
    <mergeCell ref="G451:H458"/>
    <mergeCell ref="B351:F351"/>
    <mergeCell ref="B318:F318"/>
    <mergeCell ref="B421:F421"/>
    <mergeCell ref="B374:F374"/>
    <mergeCell ref="B376:F376"/>
    <mergeCell ref="B378:F378"/>
    <mergeCell ref="B379:F379"/>
    <mergeCell ref="B380:F380"/>
    <mergeCell ref="B382:F382"/>
    <mergeCell ref="B384:F384"/>
    <mergeCell ref="B385:F385"/>
    <mergeCell ref="F388:G389"/>
    <mergeCell ref="B391:F391"/>
    <mergeCell ref="B394:F394"/>
    <mergeCell ref="B402:F402"/>
    <mergeCell ref="B403:F403"/>
    <mergeCell ref="B396:F396"/>
    <mergeCell ref="B398:F398"/>
    <mergeCell ref="B363:F363"/>
    <mergeCell ref="B206:E206"/>
    <mergeCell ref="B324:F324"/>
    <mergeCell ref="B289:F289"/>
    <mergeCell ref="B237:F237"/>
    <mergeCell ref="B260:F260"/>
    <mergeCell ref="B267:F267"/>
    <mergeCell ref="B269:F269"/>
    <mergeCell ref="F291:H291"/>
    <mergeCell ref="F297:H298"/>
    <mergeCell ref="F305:H309"/>
    <mergeCell ref="B211:F211"/>
    <mergeCell ref="B228:F228"/>
    <mergeCell ref="B234:E234"/>
    <mergeCell ref="B349:F349"/>
    <mergeCell ref="B350:F350"/>
    <mergeCell ref="B286:F286"/>
    <mergeCell ref="B288:F288"/>
    <mergeCell ref="B12:C12"/>
    <mergeCell ref="B19:F19"/>
    <mergeCell ref="B26:F26"/>
    <mergeCell ref="B27:F27"/>
    <mergeCell ref="B44:F44"/>
    <mergeCell ref="F130:G130"/>
    <mergeCell ref="E135:F135"/>
    <mergeCell ref="B46:F46"/>
    <mergeCell ref="B48:F48"/>
    <mergeCell ref="B50:F50"/>
    <mergeCell ref="B52:F52"/>
    <mergeCell ref="B68:F68"/>
    <mergeCell ref="E2:G2"/>
    <mergeCell ref="B143:F143"/>
    <mergeCell ref="B150:F150"/>
    <mergeCell ref="B132:C132"/>
    <mergeCell ref="B70:F70"/>
    <mergeCell ref="B95:F95"/>
    <mergeCell ref="D87:F87"/>
    <mergeCell ref="B96:F96"/>
    <mergeCell ref="B105:F105"/>
    <mergeCell ref="B117:F117"/>
    <mergeCell ref="B125:F125"/>
    <mergeCell ref="B137:F137"/>
    <mergeCell ref="E146:F146"/>
    <mergeCell ref="B139:F139"/>
    <mergeCell ref="F128:G128"/>
    <mergeCell ref="D88:F88"/>
    <mergeCell ref="B438:F438"/>
    <mergeCell ref="E441:G442"/>
    <mergeCell ref="B423:F423"/>
    <mergeCell ref="B425:F425"/>
    <mergeCell ref="F428:G430"/>
    <mergeCell ref="B432:F432"/>
    <mergeCell ref="F435:G436"/>
    <mergeCell ref="B400:F400"/>
    <mergeCell ref="B392:F392"/>
    <mergeCell ref="B383:F383"/>
    <mergeCell ref="B364:F364"/>
    <mergeCell ref="B370:F370"/>
    <mergeCell ref="B372:F372"/>
    <mergeCell ref="B365:F365"/>
    <mergeCell ref="B367:F367"/>
    <mergeCell ref="B369:F369"/>
  </mergeCells>
  <pageMargins left="0.39370078740157483" right="0.39370078740157483" top="0.74803149606299213" bottom="0.74803149606299213" header="0.31496062992125984" footer="0.31496062992125984"/>
  <pageSetup paperSize="9" scale="66" orientation="portrait" r:id="rId1"/>
  <rowBreaks count="10" manualBreakCount="10">
    <brk id="42" max="6" man="1"/>
    <brk id="80" max="6" man="1"/>
    <brk id="116" max="6" man="1"/>
    <brk id="155" max="6" man="1"/>
    <brk id="205" max="6" man="1"/>
    <brk id="235" max="6" man="1"/>
    <brk id="279" max="6" man="1"/>
    <brk id="323" max="6" man="1"/>
    <brk id="402" max="6" man="1"/>
    <brk id="4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view="pageBreakPreview" zoomScale="95" zoomScaleNormal="100" zoomScaleSheetLayoutView="95" workbookViewId="0">
      <selection activeCell="F12" sqref="F12"/>
    </sheetView>
  </sheetViews>
  <sheetFormatPr defaultRowHeight="15" x14ac:dyDescent="0.25"/>
  <cols>
    <col min="1" max="1" width="5.140625" customWidth="1"/>
    <col min="2" max="2" width="4.140625" customWidth="1"/>
    <col min="3" max="3" width="30.140625" customWidth="1"/>
    <col min="4" max="4" width="24.140625" customWidth="1"/>
    <col min="5" max="5" width="10.28515625" customWidth="1"/>
    <col min="6" max="6" width="40.28515625" customWidth="1"/>
    <col min="7" max="7" width="28.7109375" customWidth="1"/>
    <col min="9" max="9" width="9.140625" customWidth="1"/>
    <col min="11" max="11" width="26.28515625" customWidth="1"/>
  </cols>
  <sheetData>
    <row r="1" spans="1:11" ht="15" customHeight="1" x14ac:dyDescent="0.25">
      <c r="E1" s="158" t="s">
        <v>374</v>
      </c>
      <c r="F1" s="158"/>
      <c r="G1" s="158"/>
    </row>
    <row r="2" spans="1:11" s="1" customFormat="1" ht="30.4" customHeight="1" x14ac:dyDescent="0.25">
      <c r="A2" s="1" t="s">
        <v>55</v>
      </c>
      <c r="B2" s="159" t="s">
        <v>267</v>
      </c>
      <c r="C2" s="159"/>
      <c r="D2" s="159"/>
      <c r="E2" s="159"/>
      <c r="F2" s="159"/>
      <c r="G2" s="159"/>
      <c r="I2" s="156" t="s">
        <v>738</v>
      </c>
      <c r="J2" s="157"/>
      <c r="K2" s="157"/>
    </row>
    <row r="3" spans="1:11" x14ac:dyDescent="0.25">
      <c r="I3" s="157"/>
      <c r="J3" s="157"/>
      <c r="K3" s="157"/>
    </row>
    <row r="4" spans="1:11" ht="36" x14ac:dyDescent="0.25">
      <c r="B4" s="9" t="s">
        <v>251</v>
      </c>
      <c r="C4" s="9" t="s">
        <v>252</v>
      </c>
      <c r="D4" s="9" t="s">
        <v>253</v>
      </c>
      <c r="E4" s="9" t="s">
        <v>254</v>
      </c>
      <c r="F4" s="9" t="s">
        <v>255</v>
      </c>
      <c r="G4" s="9" t="s">
        <v>256</v>
      </c>
      <c r="I4" s="157"/>
      <c r="J4" s="157"/>
      <c r="K4" s="157"/>
    </row>
    <row r="5" spans="1:11" ht="24" x14ac:dyDescent="0.25">
      <c r="B5" s="9">
        <v>1</v>
      </c>
      <c r="C5" s="10" t="s">
        <v>257</v>
      </c>
      <c r="D5" s="9" t="s">
        <v>258</v>
      </c>
      <c r="E5" s="9">
        <v>3</v>
      </c>
      <c r="F5" s="9" t="s">
        <v>750</v>
      </c>
      <c r="G5" s="9" t="s">
        <v>473</v>
      </c>
    </row>
    <row r="6" spans="1:11" ht="24" x14ac:dyDescent="0.25">
      <c r="B6" s="9">
        <v>2</v>
      </c>
      <c r="C6" s="10" t="s">
        <v>257</v>
      </c>
      <c r="D6" s="9" t="s">
        <v>258</v>
      </c>
      <c r="E6" s="9">
        <v>3</v>
      </c>
      <c r="F6" s="9" t="s">
        <v>259</v>
      </c>
      <c r="G6" s="9" t="s">
        <v>474</v>
      </c>
    </row>
    <row r="7" spans="1:11" ht="24" x14ac:dyDescent="0.25">
      <c r="B7" s="9">
        <v>3</v>
      </c>
      <c r="C7" s="10" t="s">
        <v>260</v>
      </c>
      <c r="D7" s="9" t="s">
        <v>258</v>
      </c>
      <c r="E7" s="9">
        <v>3</v>
      </c>
      <c r="F7" s="9" t="s">
        <v>751</v>
      </c>
      <c r="G7" s="9" t="s">
        <v>476</v>
      </c>
    </row>
    <row r="8" spans="1:11" ht="24" x14ac:dyDescent="0.25">
      <c r="B8" s="9">
        <v>4</v>
      </c>
      <c r="C8" s="10" t="s">
        <v>260</v>
      </c>
      <c r="D8" s="9" t="s">
        <v>258</v>
      </c>
      <c r="E8" s="9">
        <v>3</v>
      </c>
      <c r="F8" s="108" t="s">
        <v>699</v>
      </c>
      <c r="G8" s="9" t="s">
        <v>474</v>
      </c>
    </row>
    <row r="9" spans="1:11" ht="24" x14ac:dyDescent="0.25">
      <c r="B9" s="9">
        <v>5</v>
      </c>
      <c r="C9" s="10" t="s">
        <v>477</v>
      </c>
      <c r="D9" s="9" t="s">
        <v>258</v>
      </c>
      <c r="E9" s="9">
        <v>3</v>
      </c>
      <c r="F9" s="9" t="s">
        <v>750</v>
      </c>
      <c r="G9" s="9" t="s">
        <v>476</v>
      </c>
    </row>
    <row r="10" spans="1:11" ht="24" x14ac:dyDescent="0.25">
      <c r="B10" s="9">
        <v>6</v>
      </c>
      <c r="C10" s="10" t="s">
        <v>477</v>
      </c>
      <c r="D10" s="9" t="s">
        <v>258</v>
      </c>
      <c r="E10" s="9">
        <v>3</v>
      </c>
      <c r="F10" s="9" t="s">
        <v>751</v>
      </c>
      <c r="G10" s="9" t="s">
        <v>478</v>
      </c>
    </row>
    <row r="11" spans="1:11" ht="36" x14ac:dyDescent="0.25">
      <c r="B11" s="9">
        <v>7</v>
      </c>
      <c r="C11" s="10" t="s">
        <v>479</v>
      </c>
      <c r="D11" s="9" t="s">
        <v>258</v>
      </c>
      <c r="E11" s="9">
        <v>3</v>
      </c>
      <c r="F11" s="9" t="s">
        <v>752</v>
      </c>
      <c r="G11" s="9" t="s">
        <v>476</v>
      </c>
    </row>
    <row r="12" spans="1:11" ht="36" x14ac:dyDescent="0.25">
      <c r="B12" s="9">
        <v>8</v>
      </c>
      <c r="C12" s="10" t="s">
        <v>479</v>
      </c>
      <c r="D12" s="9" t="s">
        <v>258</v>
      </c>
      <c r="E12" s="9">
        <v>3</v>
      </c>
      <c r="F12" s="9" t="s">
        <v>753</v>
      </c>
      <c r="G12" s="9" t="s">
        <v>478</v>
      </c>
    </row>
    <row r="13" spans="1:11" ht="36" x14ac:dyDescent="0.25">
      <c r="B13" s="9">
        <v>9</v>
      </c>
      <c r="C13" s="10" t="s">
        <v>439</v>
      </c>
      <c r="D13" s="9" t="s">
        <v>258</v>
      </c>
      <c r="E13" s="9">
        <v>3</v>
      </c>
      <c r="F13" s="9" t="s">
        <v>587</v>
      </c>
      <c r="G13" s="9" t="s">
        <v>440</v>
      </c>
      <c r="H13" s="8"/>
      <c r="I13" s="8"/>
      <c r="J13" s="8"/>
    </row>
    <row r="14" spans="1:11" ht="24" x14ac:dyDescent="0.25">
      <c r="B14" s="9">
        <v>10</v>
      </c>
      <c r="C14" s="10" t="s">
        <v>261</v>
      </c>
      <c r="D14" s="9" t="s">
        <v>258</v>
      </c>
      <c r="E14" s="9">
        <v>3</v>
      </c>
      <c r="F14" s="9" t="s">
        <v>754</v>
      </c>
      <c r="G14" s="9" t="s">
        <v>478</v>
      </c>
    </row>
    <row r="15" spans="1:11" ht="36" x14ac:dyDescent="0.25">
      <c r="B15" s="9">
        <v>11</v>
      </c>
      <c r="C15" s="10" t="s">
        <v>265</v>
      </c>
      <c r="D15" s="9" t="s">
        <v>258</v>
      </c>
      <c r="E15" s="9">
        <v>3</v>
      </c>
      <c r="F15" s="9" t="s">
        <v>755</v>
      </c>
      <c r="G15" s="9" t="s">
        <v>408</v>
      </c>
    </row>
    <row r="16" spans="1:11" ht="24" x14ac:dyDescent="0.25">
      <c r="B16" s="9">
        <v>12</v>
      </c>
      <c r="C16" s="10" t="s">
        <v>266</v>
      </c>
      <c r="D16" s="9" t="s">
        <v>263</v>
      </c>
      <c r="E16" s="9">
        <v>3</v>
      </c>
      <c r="F16" s="9" t="s">
        <v>756</v>
      </c>
      <c r="G16" s="9"/>
    </row>
    <row r="17" spans="1:10" ht="24" x14ac:dyDescent="0.25">
      <c r="B17" s="9">
        <v>13</v>
      </c>
      <c r="C17" s="10" t="s">
        <v>441</v>
      </c>
      <c r="D17" s="108" t="s">
        <v>700</v>
      </c>
      <c r="E17" s="9">
        <v>3</v>
      </c>
      <c r="F17" s="9" t="s">
        <v>262</v>
      </c>
      <c r="G17" s="9"/>
    </row>
    <row r="18" spans="1:10" ht="36" x14ac:dyDescent="0.25">
      <c r="B18" s="9">
        <v>14</v>
      </c>
      <c r="C18" s="10" t="s">
        <v>264</v>
      </c>
      <c r="D18" s="9" t="s">
        <v>258</v>
      </c>
      <c r="E18" s="9">
        <v>5</v>
      </c>
      <c r="F18" s="9" t="s">
        <v>757</v>
      </c>
      <c r="G18" s="9" t="s">
        <v>409</v>
      </c>
    </row>
    <row r="19" spans="1:10" ht="30.75" customHeight="1" x14ac:dyDescent="0.25">
      <c r="B19" s="9">
        <v>15</v>
      </c>
      <c r="C19" s="10" t="s">
        <v>264</v>
      </c>
      <c r="D19" s="9" t="s">
        <v>258</v>
      </c>
      <c r="E19" s="9">
        <v>5</v>
      </c>
      <c r="F19" s="9" t="s">
        <v>758</v>
      </c>
      <c r="G19" s="9" t="s">
        <v>478</v>
      </c>
    </row>
    <row r="20" spans="1:10" ht="24" x14ac:dyDescent="0.25">
      <c r="B20" s="9">
        <v>16</v>
      </c>
      <c r="C20" s="10" t="s">
        <v>442</v>
      </c>
      <c r="D20" s="9" t="s">
        <v>443</v>
      </c>
      <c r="E20" s="9">
        <v>5</v>
      </c>
      <c r="F20" s="9" t="s">
        <v>587</v>
      </c>
      <c r="G20" s="9"/>
      <c r="H20" s="8"/>
      <c r="I20" s="8"/>
      <c r="J20" s="8"/>
    </row>
    <row r="21" spans="1:10" ht="24" x14ac:dyDescent="0.25">
      <c r="B21" s="9">
        <v>17</v>
      </c>
      <c r="C21" s="10" t="s">
        <v>589</v>
      </c>
      <c r="D21" s="9" t="s">
        <v>443</v>
      </c>
      <c r="E21" s="9">
        <v>5</v>
      </c>
      <c r="F21" s="9" t="s">
        <v>475</v>
      </c>
      <c r="G21" s="9"/>
      <c r="H21" s="8"/>
      <c r="I21" s="8"/>
      <c r="J21" s="8"/>
    </row>
    <row r="22" spans="1:10" ht="36" x14ac:dyDescent="0.25">
      <c r="B22" s="9">
        <v>18</v>
      </c>
      <c r="C22" s="10" t="s">
        <v>444</v>
      </c>
      <c r="D22" s="9" t="s">
        <v>258</v>
      </c>
      <c r="E22" s="9">
        <v>5</v>
      </c>
      <c r="F22" s="9" t="s">
        <v>588</v>
      </c>
      <c r="G22" s="9" t="s">
        <v>408</v>
      </c>
      <c r="H22" s="8"/>
      <c r="I22" s="8"/>
      <c r="J22" s="8"/>
    </row>
    <row r="24" spans="1:10" s="1" customFormat="1" ht="30.4" customHeight="1" x14ac:dyDescent="0.25">
      <c r="A24" s="11" t="s">
        <v>116</v>
      </c>
      <c r="B24" s="159" t="s">
        <v>272</v>
      </c>
      <c r="C24" s="159"/>
      <c r="D24" s="159"/>
      <c r="E24" s="159"/>
      <c r="F24" s="159"/>
      <c r="G24" s="159"/>
    </row>
    <row r="25" spans="1:10" ht="15.75" thickBot="1" x14ac:dyDescent="0.3"/>
    <row r="26" spans="1:10" ht="48.75" thickBot="1" x14ac:dyDescent="0.3">
      <c r="B26" s="92" t="s">
        <v>273</v>
      </c>
      <c r="C26" s="89" t="s">
        <v>274</v>
      </c>
      <c r="D26" s="89" t="s">
        <v>275</v>
      </c>
      <c r="E26" s="89" t="s">
        <v>276</v>
      </c>
      <c r="F26" s="89" t="s">
        <v>277</v>
      </c>
    </row>
    <row r="27" spans="1:10" ht="15.75" thickBot="1" x14ac:dyDescent="0.3">
      <c r="B27" s="153" t="s">
        <v>409</v>
      </c>
      <c r="C27" s="154"/>
      <c r="D27" s="154"/>
      <c r="E27" s="154"/>
      <c r="F27" s="155"/>
    </row>
    <row r="28" spans="1:10" ht="15.75" thickBot="1" x14ac:dyDescent="0.3">
      <c r="B28" s="93">
        <v>1</v>
      </c>
      <c r="C28" s="94" t="s">
        <v>278</v>
      </c>
      <c r="D28" s="95" t="s">
        <v>279</v>
      </c>
      <c r="E28" s="95">
        <v>7</v>
      </c>
      <c r="F28" s="95" t="s">
        <v>772</v>
      </c>
    </row>
    <row r="29" spans="1:10" ht="15.75" thickBot="1" x14ac:dyDescent="0.3">
      <c r="B29" s="93">
        <v>2</v>
      </c>
      <c r="C29" s="94" t="s">
        <v>280</v>
      </c>
      <c r="D29" s="95" t="s">
        <v>279</v>
      </c>
      <c r="E29" s="95">
        <v>7</v>
      </c>
      <c r="F29" s="94" t="s">
        <v>283</v>
      </c>
    </row>
    <row r="30" spans="1:10" ht="15.75" thickBot="1" x14ac:dyDescent="0.3">
      <c r="B30" s="93">
        <v>3</v>
      </c>
      <c r="C30" s="94" t="s">
        <v>554</v>
      </c>
      <c r="D30" s="95" t="s">
        <v>279</v>
      </c>
      <c r="E30" s="95">
        <v>7</v>
      </c>
      <c r="F30" s="94" t="s">
        <v>555</v>
      </c>
    </row>
    <row r="31" spans="1:10" ht="24.75" thickBot="1" x14ac:dyDescent="0.3">
      <c r="B31" s="93">
        <v>4</v>
      </c>
      <c r="C31" s="94" t="s">
        <v>556</v>
      </c>
      <c r="D31" s="95" t="s">
        <v>279</v>
      </c>
      <c r="E31" s="95">
        <v>7</v>
      </c>
      <c r="F31" s="94" t="s">
        <v>281</v>
      </c>
    </row>
    <row r="32" spans="1:10" ht="15.75" thickBot="1" x14ac:dyDescent="0.3">
      <c r="B32" s="93">
        <v>5</v>
      </c>
      <c r="C32" s="94" t="s">
        <v>307</v>
      </c>
      <c r="D32" s="95" t="s">
        <v>279</v>
      </c>
      <c r="E32" s="95">
        <v>7</v>
      </c>
      <c r="F32" s="94" t="s">
        <v>281</v>
      </c>
    </row>
    <row r="33" spans="2:6" ht="15.75" thickBot="1" x14ac:dyDescent="0.3">
      <c r="B33" s="93">
        <v>6</v>
      </c>
      <c r="C33" s="94" t="s">
        <v>282</v>
      </c>
      <c r="D33" s="95" t="s">
        <v>279</v>
      </c>
      <c r="E33" s="95">
        <v>7</v>
      </c>
      <c r="F33" s="94" t="s">
        <v>283</v>
      </c>
    </row>
    <row r="34" spans="2:6" ht="15.75" thickBot="1" x14ac:dyDescent="0.3">
      <c r="B34" s="93">
        <v>7</v>
      </c>
      <c r="C34" s="94" t="s">
        <v>284</v>
      </c>
      <c r="D34" s="95" t="s">
        <v>279</v>
      </c>
      <c r="E34" s="95">
        <v>5</v>
      </c>
      <c r="F34" s="94" t="s">
        <v>759</v>
      </c>
    </row>
    <row r="35" spans="2:6" ht="24.75" thickBot="1" x14ac:dyDescent="0.3">
      <c r="B35" s="93">
        <v>8</v>
      </c>
      <c r="C35" s="94" t="s">
        <v>285</v>
      </c>
      <c r="D35" s="95" t="s">
        <v>279</v>
      </c>
      <c r="E35" s="95">
        <v>7</v>
      </c>
      <c r="F35" s="94" t="s">
        <v>286</v>
      </c>
    </row>
    <row r="36" spans="2:6" ht="15.75" thickBot="1" x14ac:dyDescent="0.3">
      <c r="B36" s="93">
        <v>9</v>
      </c>
      <c r="C36" s="94" t="s">
        <v>580</v>
      </c>
      <c r="D36" s="95" t="s">
        <v>279</v>
      </c>
      <c r="E36" s="95">
        <v>7</v>
      </c>
      <c r="F36" s="94" t="s">
        <v>557</v>
      </c>
    </row>
    <row r="37" spans="2:6" ht="15.75" thickBot="1" x14ac:dyDescent="0.3">
      <c r="B37" s="93">
        <v>10</v>
      </c>
      <c r="C37" s="94" t="s">
        <v>558</v>
      </c>
      <c r="D37" s="95" t="s">
        <v>279</v>
      </c>
      <c r="E37" s="95">
        <v>7</v>
      </c>
      <c r="F37" s="94" t="s">
        <v>559</v>
      </c>
    </row>
    <row r="38" spans="2:6" ht="24.75" thickBot="1" x14ac:dyDescent="0.3">
      <c r="B38" s="93">
        <v>11</v>
      </c>
      <c r="C38" s="94" t="s">
        <v>287</v>
      </c>
      <c r="D38" s="95" t="s">
        <v>288</v>
      </c>
      <c r="E38" s="95">
        <v>5</v>
      </c>
      <c r="F38" s="94" t="s">
        <v>760</v>
      </c>
    </row>
    <row r="39" spans="2:6" ht="24.75" thickBot="1" x14ac:dyDescent="0.3">
      <c r="B39" s="93">
        <v>12</v>
      </c>
      <c r="C39" s="94" t="s">
        <v>560</v>
      </c>
      <c r="D39" s="95" t="s">
        <v>290</v>
      </c>
      <c r="E39" s="95">
        <v>5</v>
      </c>
      <c r="F39" s="94" t="s">
        <v>761</v>
      </c>
    </row>
    <row r="40" spans="2:6" ht="24.75" thickBot="1" x14ac:dyDescent="0.3">
      <c r="B40" s="93">
        <v>13</v>
      </c>
      <c r="C40" s="94" t="s">
        <v>291</v>
      </c>
      <c r="D40" s="95" t="s">
        <v>279</v>
      </c>
      <c r="E40" s="95">
        <v>21</v>
      </c>
      <c r="F40" s="94" t="s">
        <v>292</v>
      </c>
    </row>
    <row r="41" spans="2:6" ht="15.75" thickBot="1" x14ac:dyDescent="0.3">
      <c r="B41" s="153" t="s">
        <v>293</v>
      </c>
      <c r="C41" s="154"/>
      <c r="D41" s="154"/>
      <c r="E41" s="154"/>
      <c r="F41" s="155"/>
    </row>
    <row r="42" spans="2:6" ht="24.75" thickBot="1" x14ac:dyDescent="0.3">
      <c r="B42" s="96">
        <v>1</v>
      </c>
      <c r="C42" s="94" t="s">
        <v>438</v>
      </c>
      <c r="D42" s="95" t="s">
        <v>294</v>
      </c>
      <c r="E42" s="95">
        <v>7</v>
      </c>
      <c r="F42" s="94" t="s">
        <v>762</v>
      </c>
    </row>
    <row r="43" spans="2:6" ht="24.75" thickBot="1" x14ac:dyDescent="0.3">
      <c r="B43" s="96">
        <v>2</v>
      </c>
      <c r="C43" s="94" t="s">
        <v>295</v>
      </c>
      <c r="D43" s="95" t="s">
        <v>294</v>
      </c>
      <c r="E43" s="95">
        <v>7</v>
      </c>
      <c r="F43" s="94" t="s">
        <v>763</v>
      </c>
    </row>
    <row r="44" spans="2:6" ht="24.75" thickBot="1" x14ac:dyDescent="0.3">
      <c r="B44" s="96">
        <v>3</v>
      </c>
      <c r="C44" s="94" t="s">
        <v>297</v>
      </c>
      <c r="D44" s="95" t="s">
        <v>296</v>
      </c>
      <c r="E44" s="95">
        <v>7</v>
      </c>
      <c r="F44" s="94" t="s">
        <v>298</v>
      </c>
    </row>
    <row r="45" spans="2:6" ht="24.75" thickBot="1" x14ac:dyDescent="0.3">
      <c r="B45" s="96">
        <v>4</v>
      </c>
      <c r="C45" s="94" t="s">
        <v>561</v>
      </c>
      <c r="D45" s="97" t="s">
        <v>294</v>
      </c>
      <c r="E45" s="95">
        <v>7</v>
      </c>
      <c r="F45" s="94" t="s">
        <v>764</v>
      </c>
    </row>
    <row r="46" spans="2:6" ht="24.75" thickBot="1" x14ac:dyDescent="0.3">
      <c r="B46" s="96">
        <v>5</v>
      </c>
      <c r="C46" s="94" t="s">
        <v>562</v>
      </c>
      <c r="D46" s="95" t="s">
        <v>296</v>
      </c>
      <c r="E46" s="95">
        <v>7</v>
      </c>
      <c r="F46" s="94" t="s">
        <v>765</v>
      </c>
    </row>
    <row r="47" spans="2:6" ht="24.75" thickBot="1" x14ac:dyDescent="0.3">
      <c r="B47" s="96">
        <v>6</v>
      </c>
      <c r="C47" s="94" t="s">
        <v>299</v>
      </c>
      <c r="D47" s="95" t="s">
        <v>296</v>
      </c>
      <c r="E47" s="95">
        <v>7</v>
      </c>
      <c r="F47" s="94" t="s">
        <v>773</v>
      </c>
    </row>
    <row r="48" spans="2:6" ht="15.75" thickBot="1" x14ac:dyDescent="0.3">
      <c r="B48" s="96">
        <v>7</v>
      </c>
      <c r="C48" s="94" t="s">
        <v>563</v>
      </c>
      <c r="D48" s="95" t="s">
        <v>304</v>
      </c>
      <c r="E48" s="95">
        <v>7</v>
      </c>
      <c r="F48" s="94" t="s">
        <v>775</v>
      </c>
    </row>
    <row r="49" spans="2:6" ht="24.75" thickBot="1" x14ac:dyDescent="0.3">
      <c r="B49" s="96">
        <v>8</v>
      </c>
      <c r="C49" s="94" t="s">
        <v>564</v>
      </c>
      <c r="D49" s="95" t="s">
        <v>304</v>
      </c>
      <c r="E49" s="95">
        <v>7</v>
      </c>
      <c r="F49" s="94" t="s">
        <v>776</v>
      </c>
    </row>
    <row r="50" spans="2:6" ht="24.75" thickBot="1" x14ac:dyDescent="0.3">
      <c r="B50" s="96">
        <v>9</v>
      </c>
      <c r="C50" s="94" t="s">
        <v>581</v>
      </c>
      <c r="D50" s="95" t="s">
        <v>304</v>
      </c>
      <c r="E50" s="95">
        <v>7</v>
      </c>
      <c r="F50" s="94" t="s">
        <v>774</v>
      </c>
    </row>
    <row r="51" spans="2:6" ht="24.75" thickBot="1" x14ac:dyDescent="0.3">
      <c r="B51" s="96">
        <v>10</v>
      </c>
      <c r="C51" s="94" t="s">
        <v>566</v>
      </c>
      <c r="D51" s="95" t="s">
        <v>304</v>
      </c>
      <c r="E51" s="95">
        <v>7</v>
      </c>
      <c r="F51" s="94" t="s">
        <v>567</v>
      </c>
    </row>
    <row r="52" spans="2:6" ht="24.75" thickBot="1" x14ac:dyDescent="0.3">
      <c r="B52" s="96">
        <v>11</v>
      </c>
      <c r="C52" s="94" t="s">
        <v>568</v>
      </c>
      <c r="D52" s="95" t="s">
        <v>304</v>
      </c>
      <c r="E52" s="95">
        <v>7</v>
      </c>
      <c r="F52" s="94" t="s">
        <v>569</v>
      </c>
    </row>
    <row r="53" spans="2:6" ht="24.75" thickBot="1" x14ac:dyDescent="0.3">
      <c r="B53" s="96">
        <v>12</v>
      </c>
      <c r="C53" s="94" t="s">
        <v>570</v>
      </c>
      <c r="D53" s="95" t="s">
        <v>304</v>
      </c>
      <c r="E53" s="95">
        <v>7</v>
      </c>
      <c r="F53" s="94" t="s">
        <v>565</v>
      </c>
    </row>
    <row r="54" spans="2:6" ht="24.75" thickBot="1" x14ac:dyDescent="0.3">
      <c r="B54" s="96">
        <v>13</v>
      </c>
      <c r="C54" s="94" t="s">
        <v>571</v>
      </c>
      <c r="D54" s="95" t="s">
        <v>572</v>
      </c>
      <c r="E54" s="95">
        <v>5</v>
      </c>
      <c r="F54" s="94" t="s">
        <v>573</v>
      </c>
    </row>
    <row r="55" spans="2:6" ht="15.75" thickBot="1" x14ac:dyDescent="0.3">
      <c r="B55" s="96">
        <v>14</v>
      </c>
      <c r="C55" s="94" t="s">
        <v>558</v>
      </c>
      <c r="D55" s="97" t="s">
        <v>304</v>
      </c>
      <c r="E55" s="95">
        <v>7</v>
      </c>
      <c r="F55" s="94" t="s">
        <v>769</v>
      </c>
    </row>
    <row r="56" spans="2:6" ht="15.75" thickBot="1" x14ac:dyDescent="0.3">
      <c r="B56" s="96">
        <v>15</v>
      </c>
      <c r="C56" s="94" t="s">
        <v>541</v>
      </c>
      <c r="D56" s="95" t="s">
        <v>304</v>
      </c>
      <c r="E56" s="95">
        <v>21</v>
      </c>
      <c r="F56" s="98" t="s">
        <v>768</v>
      </c>
    </row>
    <row r="57" spans="2:6" ht="24.75" thickBot="1" x14ac:dyDescent="0.3">
      <c r="B57" s="96">
        <v>16</v>
      </c>
      <c r="C57" s="94" t="s">
        <v>301</v>
      </c>
      <c r="D57" s="95" t="s">
        <v>304</v>
      </c>
      <c r="E57" s="95">
        <v>7</v>
      </c>
      <c r="F57" s="98" t="s">
        <v>302</v>
      </c>
    </row>
    <row r="58" spans="2:6" ht="15.75" thickBot="1" x14ac:dyDescent="0.3">
      <c r="B58" s="96">
        <v>17</v>
      </c>
      <c r="C58" s="94" t="s">
        <v>303</v>
      </c>
      <c r="D58" s="95" t="s">
        <v>304</v>
      </c>
      <c r="E58" s="95">
        <v>21</v>
      </c>
      <c r="F58" s="98" t="s">
        <v>305</v>
      </c>
    </row>
    <row r="59" spans="2:6" ht="15.75" thickBot="1" x14ac:dyDescent="0.3">
      <c r="B59" s="96">
        <v>18</v>
      </c>
      <c r="C59" s="94" t="s">
        <v>437</v>
      </c>
      <c r="D59" s="95" t="s">
        <v>304</v>
      </c>
      <c r="E59" s="95">
        <v>7</v>
      </c>
      <c r="F59" s="94" t="s">
        <v>766</v>
      </c>
    </row>
    <row r="60" spans="2:6" ht="24.75" thickBot="1" x14ac:dyDescent="0.3">
      <c r="B60" s="96">
        <v>19</v>
      </c>
      <c r="C60" s="94" t="s">
        <v>300</v>
      </c>
      <c r="D60" s="95" t="s">
        <v>294</v>
      </c>
      <c r="E60" s="95">
        <v>5</v>
      </c>
      <c r="F60" s="94" t="s">
        <v>770</v>
      </c>
    </row>
    <row r="61" spans="2:6" ht="24.75" thickBot="1" x14ac:dyDescent="0.3">
      <c r="B61" s="96">
        <v>20</v>
      </c>
      <c r="C61" s="94" t="s">
        <v>574</v>
      </c>
      <c r="D61" s="95" t="s">
        <v>575</v>
      </c>
      <c r="E61" s="95">
        <v>5</v>
      </c>
      <c r="F61" s="95" t="s">
        <v>767</v>
      </c>
    </row>
    <row r="62" spans="2:6" ht="24.75" thickBot="1" x14ac:dyDescent="0.3">
      <c r="B62" s="96">
        <v>21</v>
      </c>
      <c r="C62" s="94" t="s">
        <v>576</v>
      </c>
      <c r="D62" s="95" t="s">
        <v>296</v>
      </c>
      <c r="E62" s="95">
        <v>5</v>
      </c>
      <c r="F62" s="95" t="s">
        <v>306</v>
      </c>
    </row>
    <row r="63" spans="2:6" ht="24.75" thickBot="1" x14ac:dyDescent="0.3">
      <c r="B63" s="96">
        <v>22</v>
      </c>
      <c r="C63" s="94" t="s">
        <v>582</v>
      </c>
      <c r="D63" s="95" t="s">
        <v>578</v>
      </c>
      <c r="E63" s="95">
        <v>7</v>
      </c>
      <c r="F63" s="95" t="s">
        <v>771</v>
      </c>
    </row>
    <row r="64" spans="2:6" ht="24.75" thickBot="1" x14ac:dyDescent="0.3">
      <c r="B64" s="96">
        <v>23</v>
      </c>
      <c r="C64" s="94" t="s">
        <v>577</v>
      </c>
      <c r="D64" s="95" t="s">
        <v>578</v>
      </c>
      <c r="E64" s="95">
        <v>7</v>
      </c>
      <c r="F64" s="95" t="s">
        <v>579</v>
      </c>
    </row>
    <row r="65" spans="2:6" x14ac:dyDescent="0.25">
      <c r="B65" s="12"/>
      <c r="C65" s="13"/>
      <c r="D65" s="12"/>
      <c r="E65" s="12"/>
      <c r="F65" s="12"/>
    </row>
  </sheetData>
  <mergeCells count="6">
    <mergeCell ref="B41:F41"/>
    <mergeCell ref="I2:K4"/>
    <mergeCell ref="E1:G1"/>
    <mergeCell ref="B2:G2"/>
    <mergeCell ref="B24:G24"/>
    <mergeCell ref="B27:F27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9"/>
  <sheetViews>
    <sheetView view="pageBreakPreview" zoomScale="95" zoomScaleNormal="100" zoomScaleSheetLayoutView="95" workbookViewId="0">
      <selection activeCell="R18" sqref="R18"/>
    </sheetView>
  </sheetViews>
  <sheetFormatPr defaultRowHeight="15" x14ac:dyDescent="0.25"/>
  <cols>
    <col min="4" max="4" width="63.28515625" customWidth="1"/>
    <col min="8" max="8" width="11.28515625" customWidth="1"/>
  </cols>
  <sheetData>
    <row r="1" spans="1:8" x14ac:dyDescent="0.25">
      <c r="E1" s="158" t="s">
        <v>375</v>
      </c>
      <c r="F1" s="158"/>
      <c r="G1" s="158"/>
      <c r="H1" s="158"/>
    </row>
    <row r="2" spans="1:8" s="1" customFormat="1" ht="42" customHeight="1" x14ac:dyDescent="0.25">
      <c r="A2" s="11" t="s">
        <v>55</v>
      </c>
      <c r="B2" s="159" t="s">
        <v>334</v>
      </c>
      <c r="C2" s="159"/>
      <c r="D2" s="159"/>
      <c r="E2" s="159"/>
      <c r="F2" s="159"/>
      <c r="G2" s="159"/>
    </row>
    <row r="3" spans="1:8" x14ac:dyDescent="0.25">
      <c r="A3" t="s">
        <v>333</v>
      </c>
    </row>
    <row r="5" spans="1:8" ht="60" x14ac:dyDescent="0.25">
      <c r="A5" s="14" t="s">
        <v>251</v>
      </c>
      <c r="B5" s="176" t="s">
        <v>309</v>
      </c>
      <c r="C5" s="176"/>
      <c r="D5" s="176"/>
      <c r="E5" s="14" t="s">
        <v>275</v>
      </c>
      <c r="F5" s="14" t="s">
        <v>321</v>
      </c>
      <c r="G5" s="14" t="s">
        <v>41</v>
      </c>
      <c r="H5" s="14" t="s">
        <v>310</v>
      </c>
    </row>
    <row r="6" spans="1:8" x14ac:dyDescent="0.25">
      <c r="A6" s="14">
        <v>1</v>
      </c>
      <c r="B6" s="171" t="s">
        <v>311</v>
      </c>
      <c r="C6" s="174"/>
      <c r="D6" s="175"/>
      <c r="E6" s="15" t="s">
        <v>312</v>
      </c>
      <c r="F6" s="16">
        <v>0.5</v>
      </c>
      <c r="G6" s="17">
        <v>115.00944</v>
      </c>
      <c r="H6" s="17">
        <f>F6*G6</f>
        <v>57.504719999999999</v>
      </c>
    </row>
    <row r="7" spans="1:8" x14ac:dyDescent="0.25">
      <c r="A7" s="14">
        <v>2</v>
      </c>
      <c r="B7" s="160" t="s">
        <v>445</v>
      </c>
      <c r="C7" s="160"/>
      <c r="D7" s="160"/>
      <c r="E7" s="15" t="s">
        <v>312</v>
      </c>
      <c r="F7" s="16">
        <v>0.1</v>
      </c>
      <c r="G7" s="17">
        <v>172.51416</v>
      </c>
      <c r="H7" s="17">
        <f>F7*G7</f>
        <v>17.251416000000003</v>
      </c>
    </row>
    <row r="8" spans="1:8" x14ac:dyDescent="0.25">
      <c r="A8" s="14">
        <v>3</v>
      </c>
      <c r="B8" s="160" t="s">
        <v>314</v>
      </c>
      <c r="C8" s="160"/>
      <c r="D8" s="160"/>
      <c r="E8" s="15" t="s">
        <v>312</v>
      </c>
      <c r="F8" s="16">
        <v>0.1</v>
      </c>
      <c r="G8" s="17">
        <v>172.51416</v>
      </c>
      <c r="H8" s="17">
        <f>F8*G8</f>
        <v>17.251416000000003</v>
      </c>
    </row>
    <row r="9" spans="1:8" x14ac:dyDescent="0.25">
      <c r="A9" s="14">
        <v>4</v>
      </c>
      <c r="B9" s="160" t="s">
        <v>496</v>
      </c>
      <c r="C9" s="160"/>
      <c r="D9" s="160"/>
      <c r="E9" s="15" t="s">
        <v>312</v>
      </c>
      <c r="F9" s="16">
        <v>0.5</v>
      </c>
      <c r="G9" s="17">
        <v>46.003775999999995</v>
      </c>
      <c r="H9" s="17">
        <f t="shared" ref="H9:H10" si="0">F9*G9</f>
        <v>23.001887999999997</v>
      </c>
    </row>
    <row r="10" spans="1:8" x14ac:dyDescent="0.25">
      <c r="A10" s="14">
        <v>5</v>
      </c>
      <c r="B10" s="160" t="s">
        <v>495</v>
      </c>
      <c r="C10" s="160"/>
      <c r="D10" s="160"/>
      <c r="E10" s="15" t="s">
        <v>312</v>
      </c>
      <c r="F10" s="16">
        <v>0.5</v>
      </c>
      <c r="G10" s="17">
        <v>92.00755199999999</v>
      </c>
      <c r="H10" s="17">
        <f t="shared" si="0"/>
        <v>46.003775999999995</v>
      </c>
    </row>
    <row r="11" spans="1:8" x14ac:dyDescent="0.25">
      <c r="A11" s="14">
        <v>6</v>
      </c>
      <c r="B11" s="160" t="s">
        <v>446</v>
      </c>
      <c r="C11" s="160"/>
      <c r="D11" s="160"/>
      <c r="E11" s="15" t="s">
        <v>312</v>
      </c>
      <c r="F11" s="16">
        <v>1</v>
      </c>
      <c r="G11" s="17">
        <v>57.504719999999999</v>
      </c>
      <c r="H11" s="17">
        <f t="shared" ref="H11:H53" si="1">F11*G11</f>
        <v>57.504719999999999</v>
      </c>
    </row>
    <row r="12" spans="1:8" x14ac:dyDescent="0.25">
      <c r="A12" s="14">
        <v>7</v>
      </c>
      <c r="B12" s="160" t="s">
        <v>447</v>
      </c>
      <c r="C12" s="160"/>
      <c r="D12" s="160"/>
      <c r="E12" s="15" t="s">
        <v>312</v>
      </c>
      <c r="F12" s="16">
        <v>1</v>
      </c>
      <c r="G12" s="17">
        <v>115.00944</v>
      </c>
      <c r="H12" s="17">
        <f t="shared" si="1"/>
        <v>115.00944</v>
      </c>
    </row>
    <row r="13" spans="1:8" ht="15.75" customHeight="1" x14ac:dyDescent="0.25">
      <c r="A13" s="14">
        <v>8</v>
      </c>
      <c r="B13" s="171" t="s">
        <v>584</v>
      </c>
      <c r="C13" s="172"/>
      <c r="D13" s="173"/>
      <c r="E13" s="15" t="s">
        <v>312</v>
      </c>
      <c r="F13" s="16">
        <v>1</v>
      </c>
      <c r="G13" s="17">
        <v>172.51416</v>
      </c>
      <c r="H13" s="17">
        <f t="shared" ref="H13" si="2">F13*G13</f>
        <v>172.51416</v>
      </c>
    </row>
    <row r="14" spans="1:8" ht="15.75" customHeight="1" x14ac:dyDescent="0.25">
      <c r="A14" s="14">
        <v>9</v>
      </c>
      <c r="B14" s="171" t="s">
        <v>585</v>
      </c>
      <c r="C14" s="172"/>
      <c r="D14" s="173"/>
      <c r="E14" s="15" t="s">
        <v>312</v>
      </c>
      <c r="F14" s="16">
        <v>1</v>
      </c>
      <c r="G14" s="17">
        <v>287.52359999999999</v>
      </c>
      <c r="H14" s="17">
        <f t="shared" si="1"/>
        <v>287.52359999999999</v>
      </c>
    </row>
    <row r="15" spans="1:8" ht="15.75" customHeight="1" x14ac:dyDescent="0.25">
      <c r="A15" s="14">
        <v>10</v>
      </c>
      <c r="B15" s="160" t="s">
        <v>315</v>
      </c>
      <c r="C15" s="160"/>
      <c r="D15" s="160"/>
      <c r="E15" s="15" t="s">
        <v>448</v>
      </c>
      <c r="F15" s="16">
        <v>11</v>
      </c>
      <c r="G15" s="17">
        <v>644.05286399999989</v>
      </c>
      <c r="H15" s="17">
        <f t="shared" si="1"/>
        <v>7084.5815039999989</v>
      </c>
    </row>
    <row r="16" spans="1:8" x14ac:dyDescent="0.25">
      <c r="A16" s="14">
        <v>11</v>
      </c>
      <c r="B16" s="160" t="s">
        <v>316</v>
      </c>
      <c r="C16" s="160"/>
      <c r="D16" s="160"/>
      <c r="E16" s="15" t="s">
        <v>448</v>
      </c>
      <c r="F16" s="16">
        <v>0.2</v>
      </c>
      <c r="G16" s="17">
        <v>586.54814399999987</v>
      </c>
      <c r="H16" s="17">
        <f t="shared" si="1"/>
        <v>117.30962879999998</v>
      </c>
    </row>
    <row r="17" spans="1:8" x14ac:dyDescent="0.25">
      <c r="A17" s="14">
        <v>12</v>
      </c>
      <c r="B17" s="160" t="s">
        <v>508</v>
      </c>
      <c r="C17" s="160"/>
      <c r="D17" s="160"/>
      <c r="E17" s="15" t="s">
        <v>448</v>
      </c>
      <c r="F17" s="16">
        <v>0.2</v>
      </c>
      <c r="G17" s="17">
        <v>1265.10384</v>
      </c>
      <c r="H17" s="17">
        <f t="shared" si="1"/>
        <v>253.020768</v>
      </c>
    </row>
    <row r="18" spans="1:8" x14ac:dyDescent="0.25">
      <c r="A18" s="14">
        <v>13</v>
      </c>
      <c r="B18" s="171" t="s">
        <v>520</v>
      </c>
      <c r="C18" s="177"/>
      <c r="D18" s="178"/>
      <c r="E18" s="15" t="s">
        <v>312</v>
      </c>
      <c r="F18" s="16">
        <v>0.2</v>
      </c>
      <c r="G18" s="17">
        <v>575.04719999999998</v>
      </c>
      <c r="H18" s="17">
        <f>F18*G18</f>
        <v>115.00944</v>
      </c>
    </row>
    <row r="19" spans="1:8" x14ac:dyDescent="0.25">
      <c r="A19" s="14">
        <v>14</v>
      </c>
      <c r="B19" s="160" t="s">
        <v>449</v>
      </c>
      <c r="C19" s="160"/>
      <c r="D19" s="160"/>
      <c r="E19" s="15" t="s">
        <v>448</v>
      </c>
      <c r="F19" s="16">
        <v>0.2</v>
      </c>
      <c r="G19" s="17">
        <v>529.04342399999996</v>
      </c>
      <c r="H19" s="17">
        <f t="shared" si="1"/>
        <v>105.80868479999999</v>
      </c>
    </row>
    <row r="20" spans="1:8" x14ac:dyDescent="0.25">
      <c r="A20" s="14">
        <v>15</v>
      </c>
      <c r="B20" s="160" t="s">
        <v>317</v>
      </c>
      <c r="C20" s="160"/>
      <c r="D20" s="160"/>
      <c r="E20" s="15" t="s">
        <v>312</v>
      </c>
      <c r="F20" s="16">
        <v>0.2</v>
      </c>
      <c r="G20" s="17">
        <v>1658.79</v>
      </c>
      <c r="H20" s="17">
        <f t="shared" si="1"/>
        <v>331.75800000000004</v>
      </c>
    </row>
    <row r="21" spans="1:8" ht="15" customHeight="1" x14ac:dyDescent="0.25">
      <c r="A21" s="14">
        <v>16</v>
      </c>
      <c r="B21" s="162" t="s">
        <v>747</v>
      </c>
      <c r="C21" s="163"/>
      <c r="D21" s="164"/>
      <c r="E21" s="15" t="s">
        <v>312</v>
      </c>
      <c r="F21" s="16">
        <v>1</v>
      </c>
      <c r="G21" s="17">
        <v>1327.0319999999999</v>
      </c>
      <c r="H21" s="17">
        <f t="shared" si="1"/>
        <v>1327.0319999999999</v>
      </c>
    </row>
    <row r="22" spans="1:8" ht="15" customHeight="1" x14ac:dyDescent="0.25">
      <c r="A22" s="14">
        <v>17</v>
      </c>
      <c r="B22" s="162" t="s">
        <v>617</v>
      </c>
      <c r="C22" s="163"/>
      <c r="D22" s="164"/>
      <c r="E22" s="15" t="s">
        <v>312</v>
      </c>
      <c r="F22" s="16">
        <v>1</v>
      </c>
      <c r="G22" s="17">
        <v>552.92999999999995</v>
      </c>
      <c r="H22" s="17">
        <f t="shared" ref="H22" si="3">F22*G22</f>
        <v>552.92999999999995</v>
      </c>
    </row>
    <row r="23" spans="1:8" ht="15" customHeight="1" x14ac:dyDescent="0.25">
      <c r="A23" s="14">
        <v>18</v>
      </c>
      <c r="B23" s="162" t="s">
        <v>618</v>
      </c>
      <c r="C23" s="163"/>
      <c r="D23" s="164"/>
      <c r="E23" s="15" t="s">
        <v>312</v>
      </c>
      <c r="F23" s="16">
        <v>1</v>
      </c>
      <c r="G23" s="17">
        <v>575.04719999999998</v>
      </c>
      <c r="H23" s="17">
        <v>520</v>
      </c>
    </row>
    <row r="24" spans="1:8" ht="15" customHeight="1" x14ac:dyDescent="0.25">
      <c r="A24" s="14">
        <v>19</v>
      </c>
      <c r="B24" s="162" t="s">
        <v>492</v>
      </c>
      <c r="C24" s="163"/>
      <c r="D24" s="164"/>
      <c r="E24" s="15" t="s">
        <v>312</v>
      </c>
      <c r="F24" s="16">
        <v>2</v>
      </c>
      <c r="G24" s="17">
        <v>92.00755199999999</v>
      </c>
      <c r="H24" s="17">
        <f t="shared" si="1"/>
        <v>184.01510399999998</v>
      </c>
    </row>
    <row r="25" spans="1:8" ht="15" customHeight="1" x14ac:dyDescent="0.25">
      <c r="A25" s="14">
        <v>20</v>
      </c>
      <c r="B25" s="162" t="s">
        <v>509</v>
      </c>
      <c r="C25" s="163"/>
      <c r="D25" s="164"/>
      <c r="E25" s="15" t="s">
        <v>312</v>
      </c>
      <c r="F25" s="16">
        <v>0.2</v>
      </c>
      <c r="G25" s="17">
        <v>230.01888</v>
      </c>
      <c r="H25" s="17">
        <f t="shared" si="1"/>
        <v>46.003776000000002</v>
      </c>
    </row>
    <row r="26" spans="1:8" ht="14.25" customHeight="1" x14ac:dyDescent="0.25">
      <c r="A26" s="14">
        <v>21</v>
      </c>
      <c r="B26" s="165" t="s">
        <v>510</v>
      </c>
      <c r="C26" s="166"/>
      <c r="D26" s="167"/>
      <c r="E26" s="15" t="s">
        <v>312</v>
      </c>
      <c r="F26" s="16">
        <v>1</v>
      </c>
      <c r="G26" s="17">
        <v>184.01510399999998</v>
      </c>
      <c r="H26" s="17">
        <f t="shared" si="1"/>
        <v>184.01510399999998</v>
      </c>
    </row>
    <row r="27" spans="1:8" x14ac:dyDescent="0.25">
      <c r="A27" s="14">
        <v>22</v>
      </c>
      <c r="B27" s="160" t="s">
        <v>450</v>
      </c>
      <c r="C27" s="160"/>
      <c r="D27" s="160"/>
      <c r="E27" s="15" t="s">
        <v>313</v>
      </c>
      <c r="F27" s="16">
        <v>1</v>
      </c>
      <c r="G27" s="17">
        <v>46.003775999999995</v>
      </c>
      <c r="H27" s="17">
        <f t="shared" si="1"/>
        <v>46.003775999999995</v>
      </c>
    </row>
    <row r="28" spans="1:8" x14ac:dyDescent="0.25">
      <c r="A28" s="14">
        <v>23</v>
      </c>
      <c r="B28" s="160" t="s">
        <v>451</v>
      </c>
      <c r="C28" s="160"/>
      <c r="D28" s="160"/>
      <c r="E28" s="15" t="s">
        <v>313</v>
      </c>
      <c r="F28" s="16">
        <v>1</v>
      </c>
      <c r="G28" s="17">
        <v>80.506607999999986</v>
      </c>
      <c r="H28" s="17">
        <f t="shared" si="1"/>
        <v>80.506607999999986</v>
      </c>
    </row>
    <row r="29" spans="1:8" x14ac:dyDescent="0.25">
      <c r="A29" s="14">
        <v>24</v>
      </c>
      <c r="B29" s="160" t="s">
        <v>586</v>
      </c>
      <c r="C29" s="160"/>
      <c r="D29" s="160"/>
      <c r="E29" s="15" t="s">
        <v>313</v>
      </c>
      <c r="F29" s="16">
        <v>1</v>
      </c>
      <c r="G29" s="17">
        <v>276.02265599999998</v>
      </c>
      <c r="H29" s="17">
        <f t="shared" si="1"/>
        <v>276.02265599999998</v>
      </c>
    </row>
    <row r="30" spans="1:8" ht="15" customHeight="1" x14ac:dyDescent="0.25">
      <c r="A30" s="14">
        <v>25</v>
      </c>
      <c r="B30" s="165" t="s">
        <v>746</v>
      </c>
      <c r="C30" s="166"/>
      <c r="D30" s="167"/>
      <c r="E30" s="15" t="s">
        <v>312</v>
      </c>
      <c r="F30" s="16">
        <v>1</v>
      </c>
      <c r="G30" s="17">
        <v>575.04719999999998</v>
      </c>
      <c r="H30" s="17">
        <f t="shared" si="1"/>
        <v>575.04719999999998</v>
      </c>
    </row>
    <row r="31" spans="1:8" ht="15" customHeight="1" x14ac:dyDescent="0.25">
      <c r="A31" s="14">
        <v>26</v>
      </c>
      <c r="B31" s="165" t="s">
        <v>623</v>
      </c>
      <c r="C31" s="166"/>
      <c r="D31" s="167"/>
      <c r="E31" s="15" t="s">
        <v>312</v>
      </c>
      <c r="F31" s="16">
        <v>1</v>
      </c>
      <c r="G31" s="17">
        <v>575.04719999999998</v>
      </c>
      <c r="H31" s="17">
        <f t="shared" ref="H31" si="4">F31*G31</f>
        <v>575.04719999999998</v>
      </c>
    </row>
    <row r="32" spans="1:8" x14ac:dyDescent="0.25">
      <c r="A32" s="14">
        <v>27</v>
      </c>
      <c r="B32" s="160" t="s">
        <v>736</v>
      </c>
      <c r="C32" s="160"/>
      <c r="D32" s="160"/>
      <c r="E32" s="15" t="s">
        <v>312</v>
      </c>
      <c r="F32" s="16">
        <v>2</v>
      </c>
      <c r="G32" s="17">
        <v>92.00755199999999</v>
      </c>
      <c r="H32" s="17">
        <f>F32*G32</f>
        <v>184.01510399999998</v>
      </c>
    </row>
    <row r="33" spans="1:8" x14ac:dyDescent="0.25">
      <c r="A33" s="14">
        <v>28</v>
      </c>
      <c r="B33" s="160" t="s">
        <v>632</v>
      </c>
      <c r="C33" s="160"/>
      <c r="D33" s="160"/>
      <c r="E33" s="15" t="s">
        <v>312</v>
      </c>
      <c r="F33" s="16">
        <v>1</v>
      </c>
      <c r="G33" s="17">
        <v>184.01510399999998</v>
      </c>
      <c r="H33" s="17">
        <f>F33*G33</f>
        <v>184.01510399999998</v>
      </c>
    </row>
    <row r="34" spans="1:8" x14ac:dyDescent="0.25">
      <c r="A34" s="14">
        <v>29</v>
      </c>
      <c r="B34" s="160" t="s">
        <v>318</v>
      </c>
      <c r="C34" s="160"/>
      <c r="D34" s="160"/>
      <c r="E34" s="15" t="s">
        <v>312</v>
      </c>
      <c r="F34" s="16">
        <v>3</v>
      </c>
      <c r="G34" s="17">
        <v>23.001887999999997</v>
      </c>
      <c r="H34" s="17">
        <f t="shared" si="1"/>
        <v>69.005663999999996</v>
      </c>
    </row>
    <row r="35" spans="1:8" ht="15" customHeight="1" x14ac:dyDescent="0.25">
      <c r="A35" s="14">
        <v>30</v>
      </c>
      <c r="B35" s="165" t="s">
        <v>630</v>
      </c>
      <c r="C35" s="166"/>
      <c r="D35" s="167"/>
      <c r="E35" s="15" t="s">
        <v>313</v>
      </c>
      <c r="F35" s="16">
        <v>18</v>
      </c>
      <c r="G35" s="17">
        <v>8.0506607999999993</v>
      </c>
      <c r="H35" s="17">
        <f t="shared" si="1"/>
        <v>144.91189439999999</v>
      </c>
    </row>
    <row r="36" spans="1:8" ht="15" customHeight="1" x14ac:dyDescent="0.25">
      <c r="A36" s="14">
        <v>31</v>
      </c>
      <c r="B36" s="165" t="s">
        <v>631</v>
      </c>
      <c r="C36" s="166"/>
      <c r="D36" s="167"/>
      <c r="E36" s="15" t="s">
        <v>313</v>
      </c>
      <c r="F36" s="16">
        <v>18</v>
      </c>
      <c r="G36" s="17">
        <v>5.7504719999999994</v>
      </c>
      <c r="H36" s="17">
        <f t="shared" si="1"/>
        <v>103.50849599999999</v>
      </c>
    </row>
    <row r="37" spans="1:8" ht="15" customHeight="1" x14ac:dyDescent="0.25">
      <c r="A37" s="14">
        <v>32</v>
      </c>
      <c r="B37" s="165" t="s">
        <v>511</v>
      </c>
      <c r="C37" s="166"/>
      <c r="D37" s="167"/>
      <c r="E37" s="15" t="s">
        <v>313</v>
      </c>
      <c r="F37" s="16">
        <v>18</v>
      </c>
      <c r="G37" s="17">
        <v>3.4502831999999994</v>
      </c>
      <c r="H37" s="17">
        <f t="shared" si="1"/>
        <v>62.105097599999993</v>
      </c>
    </row>
    <row r="38" spans="1:8" x14ac:dyDescent="0.25">
      <c r="A38" s="14">
        <v>33</v>
      </c>
      <c r="B38" s="171" t="s">
        <v>590</v>
      </c>
      <c r="C38" s="172"/>
      <c r="D38" s="173"/>
      <c r="E38" s="15" t="s">
        <v>312</v>
      </c>
      <c r="F38" s="16">
        <v>1</v>
      </c>
      <c r="G38" s="17">
        <v>97.758023999999992</v>
      </c>
      <c r="H38" s="17">
        <f t="shared" si="1"/>
        <v>97.758023999999992</v>
      </c>
    </row>
    <row r="39" spans="1:8" x14ac:dyDescent="0.25">
      <c r="A39" s="14">
        <v>34</v>
      </c>
      <c r="B39" s="171" t="s">
        <v>512</v>
      </c>
      <c r="C39" s="174"/>
      <c r="D39" s="175"/>
      <c r="E39" s="15" t="s">
        <v>312</v>
      </c>
      <c r="F39" s="16">
        <v>0.2</v>
      </c>
      <c r="G39" s="17">
        <v>97.758023999999992</v>
      </c>
      <c r="H39" s="17">
        <f t="shared" si="1"/>
        <v>19.5516048</v>
      </c>
    </row>
    <row r="40" spans="1:8" x14ac:dyDescent="0.25">
      <c r="A40" s="14">
        <v>35</v>
      </c>
      <c r="B40" s="160" t="s">
        <v>319</v>
      </c>
      <c r="C40" s="160"/>
      <c r="D40" s="160"/>
      <c r="E40" s="15" t="s">
        <v>312</v>
      </c>
      <c r="F40" s="16">
        <v>0.2</v>
      </c>
      <c r="G40" s="17">
        <v>80.506607999999986</v>
      </c>
      <c r="H40" s="17">
        <f t="shared" si="1"/>
        <v>16.101321599999999</v>
      </c>
    </row>
    <row r="41" spans="1:8" x14ac:dyDescent="0.25">
      <c r="A41" s="14">
        <v>36</v>
      </c>
      <c r="B41" s="160" t="s">
        <v>320</v>
      </c>
      <c r="C41" s="160"/>
      <c r="D41" s="160"/>
      <c r="E41" s="15" t="s">
        <v>312</v>
      </c>
      <c r="F41" s="16">
        <v>0.2</v>
      </c>
      <c r="G41" s="17">
        <v>161.01321599999997</v>
      </c>
      <c r="H41" s="17">
        <f t="shared" si="1"/>
        <v>32.202643199999997</v>
      </c>
    </row>
    <row r="42" spans="1:8" x14ac:dyDescent="0.25">
      <c r="A42" s="14">
        <v>37</v>
      </c>
      <c r="B42" s="160" t="s">
        <v>452</v>
      </c>
      <c r="C42" s="160"/>
      <c r="D42" s="160"/>
      <c r="E42" s="15" t="s">
        <v>312</v>
      </c>
      <c r="F42" s="16">
        <v>0.1</v>
      </c>
      <c r="G42" s="17">
        <v>345.02832000000001</v>
      </c>
      <c r="H42" s="17">
        <f t="shared" si="1"/>
        <v>34.502832000000005</v>
      </c>
    </row>
    <row r="43" spans="1:8" x14ac:dyDescent="0.25">
      <c r="A43" s="14">
        <v>38</v>
      </c>
      <c r="B43" s="160" t="s">
        <v>591</v>
      </c>
      <c r="C43" s="160"/>
      <c r="D43" s="160"/>
      <c r="E43" s="15" t="s">
        <v>312</v>
      </c>
      <c r="F43" s="16">
        <v>0.1</v>
      </c>
      <c r="G43" s="17">
        <v>805.06607999999994</v>
      </c>
      <c r="H43" s="17">
        <f t="shared" si="1"/>
        <v>80.506608</v>
      </c>
    </row>
    <row r="44" spans="1:8" x14ac:dyDescent="0.25">
      <c r="A44" s="14">
        <v>39</v>
      </c>
      <c r="B44" s="171" t="s">
        <v>497</v>
      </c>
      <c r="C44" s="172"/>
      <c r="D44" s="173"/>
      <c r="E44" s="15" t="s">
        <v>313</v>
      </c>
      <c r="F44" s="16">
        <v>0.5</v>
      </c>
      <c r="G44" s="17">
        <v>57.504719999999999</v>
      </c>
      <c r="H44" s="17">
        <f t="shared" si="1"/>
        <v>28.752359999999999</v>
      </c>
    </row>
    <row r="45" spans="1:8" x14ac:dyDescent="0.25">
      <c r="A45" s="14">
        <v>40</v>
      </c>
      <c r="B45" s="171" t="s">
        <v>592</v>
      </c>
      <c r="C45" s="172"/>
      <c r="D45" s="173"/>
      <c r="E45" s="15" t="s">
        <v>313</v>
      </c>
      <c r="F45" s="16">
        <v>0.1</v>
      </c>
      <c r="G45" s="17">
        <v>126.51038399999999</v>
      </c>
      <c r="H45" s="17">
        <f t="shared" si="1"/>
        <v>12.651038399999999</v>
      </c>
    </row>
    <row r="46" spans="1:8" ht="15" customHeight="1" x14ac:dyDescent="0.25">
      <c r="A46" s="14">
        <v>41</v>
      </c>
      <c r="B46" s="171" t="s">
        <v>593</v>
      </c>
      <c r="C46" s="172"/>
      <c r="D46" s="173"/>
      <c r="E46" s="15" t="s">
        <v>312</v>
      </c>
      <c r="F46" s="16">
        <v>1</v>
      </c>
      <c r="G46" s="17">
        <v>37.953115199999999</v>
      </c>
      <c r="H46" s="17">
        <f t="shared" si="1"/>
        <v>37.953115199999999</v>
      </c>
    </row>
    <row r="47" spans="1:8" ht="15" customHeight="1" x14ac:dyDescent="0.25">
      <c r="A47" s="14">
        <v>42</v>
      </c>
      <c r="B47" s="160" t="s">
        <v>737</v>
      </c>
      <c r="C47" s="160"/>
      <c r="D47" s="160"/>
      <c r="E47" s="15" t="s">
        <v>312</v>
      </c>
      <c r="F47" s="16">
        <v>0.5</v>
      </c>
      <c r="G47" s="17">
        <v>172.51416</v>
      </c>
      <c r="H47" s="17">
        <f t="shared" ref="H47" si="5">F47*G47</f>
        <v>86.257080000000002</v>
      </c>
    </row>
    <row r="48" spans="1:8" x14ac:dyDescent="0.25">
      <c r="A48" s="14">
        <v>43</v>
      </c>
      <c r="B48" s="160" t="s">
        <v>515</v>
      </c>
      <c r="C48" s="160"/>
      <c r="D48" s="160"/>
      <c r="E48" s="15" t="s">
        <v>312</v>
      </c>
      <c r="F48" s="16">
        <v>0.2</v>
      </c>
      <c r="G48" s="17">
        <v>51.754247999999997</v>
      </c>
      <c r="H48" s="17">
        <f t="shared" si="1"/>
        <v>10.3508496</v>
      </c>
    </row>
    <row r="49" spans="1:8" x14ac:dyDescent="0.25">
      <c r="A49" s="14">
        <v>44</v>
      </c>
      <c r="B49" s="160" t="s">
        <v>493</v>
      </c>
      <c r="C49" s="160"/>
      <c r="D49" s="160"/>
      <c r="E49" s="15" t="s">
        <v>312</v>
      </c>
      <c r="F49" s="16">
        <v>0.2</v>
      </c>
      <c r="G49" s="17">
        <v>230.01888</v>
      </c>
      <c r="H49" s="17">
        <f t="shared" si="1"/>
        <v>46.003776000000002</v>
      </c>
    </row>
    <row r="50" spans="1:8" x14ac:dyDescent="0.25">
      <c r="A50" s="14">
        <v>45</v>
      </c>
      <c r="B50" s="160" t="s">
        <v>513</v>
      </c>
      <c r="C50" s="160"/>
      <c r="D50" s="160"/>
      <c r="E50" s="15" t="s">
        <v>312</v>
      </c>
      <c r="F50" s="16">
        <v>0.2</v>
      </c>
      <c r="G50" s="17">
        <v>345.02832000000001</v>
      </c>
      <c r="H50" s="17">
        <f t="shared" si="1"/>
        <v>69.00566400000001</v>
      </c>
    </row>
    <row r="51" spans="1:8" x14ac:dyDescent="0.25">
      <c r="A51" s="14">
        <v>46</v>
      </c>
      <c r="B51" s="171" t="s">
        <v>514</v>
      </c>
      <c r="C51" s="174"/>
      <c r="D51" s="175"/>
      <c r="E51" s="15" t="s">
        <v>312</v>
      </c>
      <c r="F51" s="16">
        <v>0.2</v>
      </c>
      <c r="G51" s="17">
        <v>115.00944</v>
      </c>
      <c r="H51" s="17">
        <f t="shared" si="1"/>
        <v>23.001888000000001</v>
      </c>
    </row>
    <row r="52" spans="1:8" x14ac:dyDescent="0.25">
      <c r="A52" s="14">
        <v>47</v>
      </c>
      <c r="B52" s="171" t="s">
        <v>619</v>
      </c>
      <c r="C52" s="174"/>
      <c r="D52" s="175"/>
      <c r="E52" s="15" t="s">
        <v>312</v>
      </c>
      <c r="F52" s="16">
        <v>0.2</v>
      </c>
      <c r="G52" s="17">
        <v>115.00944</v>
      </c>
      <c r="H52" s="17">
        <f t="shared" si="1"/>
        <v>23.001888000000001</v>
      </c>
    </row>
    <row r="53" spans="1:8" x14ac:dyDescent="0.25">
      <c r="A53" s="14">
        <v>48</v>
      </c>
      <c r="B53" s="171" t="s">
        <v>595</v>
      </c>
      <c r="C53" s="174"/>
      <c r="D53" s="175"/>
      <c r="E53" s="15" t="s">
        <v>312</v>
      </c>
      <c r="F53" s="16">
        <v>0.1</v>
      </c>
      <c r="G53" s="17">
        <v>126.51038399999999</v>
      </c>
      <c r="H53" s="17">
        <f t="shared" si="1"/>
        <v>12.651038399999999</v>
      </c>
    </row>
    <row r="54" spans="1:8" ht="15" customHeight="1" x14ac:dyDescent="0.25">
      <c r="A54" s="14">
        <v>49</v>
      </c>
      <c r="B54" s="165" t="s">
        <v>531</v>
      </c>
      <c r="C54" s="166"/>
      <c r="D54" s="167"/>
      <c r="E54" s="15" t="s">
        <v>312</v>
      </c>
      <c r="F54" s="16">
        <v>0.1</v>
      </c>
      <c r="G54" s="17">
        <v>575.04719999999998</v>
      </c>
      <c r="H54" s="17">
        <f t="shared" ref="H54" si="6">F54*G54</f>
        <v>57.504719999999999</v>
      </c>
    </row>
    <row r="55" spans="1:8" x14ac:dyDescent="0.25">
      <c r="A55" s="14">
        <v>50</v>
      </c>
      <c r="B55" s="160" t="s">
        <v>594</v>
      </c>
      <c r="C55" s="160"/>
      <c r="D55" s="160"/>
      <c r="E55" s="15" t="s">
        <v>312</v>
      </c>
      <c r="F55" s="16">
        <v>1</v>
      </c>
      <c r="G55" s="65">
        <v>57.504719999999999</v>
      </c>
      <c r="H55" s="65">
        <f>F55*G55</f>
        <v>57.504719999999999</v>
      </c>
    </row>
    <row r="56" spans="1:8" x14ac:dyDescent="0.25">
      <c r="A56" s="14">
        <v>51</v>
      </c>
      <c r="B56" s="160" t="s">
        <v>530</v>
      </c>
      <c r="C56" s="160"/>
      <c r="D56" s="160"/>
      <c r="E56" s="15" t="s">
        <v>312</v>
      </c>
      <c r="F56" s="16">
        <v>0.5</v>
      </c>
      <c r="G56" s="65">
        <v>115.00944</v>
      </c>
      <c r="H56" s="65">
        <f>F56*G56</f>
        <v>57.504719999999999</v>
      </c>
    </row>
    <row r="57" spans="1:8" x14ac:dyDescent="0.25">
      <c r="A57" s="14">
        <v>52</v>
      </c>
      <c r="B57" s="160" t="s">
        <v>516</v>
      </c>
      <c r="C57" s="160"/>
      <c r="D57" s="160"/>
      <c r="E57" s="15" t="s">
        <v>312</v>
      </c>
      <c r="F57" s="16">
        <v>0.2</v>
      </c>
      <c r="G57" s="17">
        <v>80.506607999999986</v>
      </c>
      <c r="H57" s="17">
        <f>F57*G57</f>
        <v>16.101321599999999</v>
      </c>
    </row>
    <row r="58" spans="1:8" x14ac:dyDescent="0.25">
      <c r="A58" s="14">
        <v>53</v>
      </c>
      <c r="B58" s="160" t="s">
        <v>596</v>
      </c>
      <c r="C58" s="160"/>
      <c r="D58" s="160"/>
      <c r="E58" s="15" t="s">
        <v>313</v>
      </c>
      <c r="F58" s="16">
        <v>0.1</v>
      </c>
      <c r="G58" s="17">
        <v>345.02832000000001</v>
      </c>
      <c r="H58" s="17">
        <f t="shared" ref="H58" si="7">F58*G58</f>
        <v>34.502832000000005</v>
      </c>
    </row>
    <row r="59" spans="1:8" ht="16.5" customHeight="1" x14ac:dyDescent="0.25">
      <c r="A59" s="14">
        <v>54</v>
      </c>
      <c r="B59" s="171" t="s">
        <v>453</v>
      </c>
      <c r="C59" s="172"/>
      <c r="D59" s="173"/>
      <c r="E59" s="15" t="s">
        <v>312</v>
      </c>
      <c r="F59" s="16">
        <v>0.1</v>
      </c>
      <c r="G59" s="17">
        <v>1265.10384</v>
      </c>
      <c r="H59" s="17">
        <f t="shared" ref="H59:H66" si="8">F59*G59</f>
        <v>126.510384</v>
      </c>
    </row>
    <row r="60" spans="1:8" ht="16.5" customHeight="1" x14ac:dyDescent="0.25">
      <c r="A60" s="14">
        <v>55</v>
      </c>
      <c r="B60" s="171" t="s">
        <v>597</v>
      </c>
      <c r="C60" s="172"/>
      <c r="D60" s="173"/>
      <c r="E60" s="15" t="s">
        <v>312</v>
      </c>
      <c r="F60" s="16">
        <v>0.1</v>
      </c>
      <c r="G60" s="17">
        <v>230.01888</v>
      </c>
      <c r="H60" s="17">
        <f t="shared" si="8"/>
        <v>23.001888000000001</v>
      </c>
    </row>
    <row r="61" spans="1:8" ht="16.5" customHeight="1" x14ac:dyDescent="0.25">
      <c r="A61" s="14">
        <v>56</v>
      </c>
      <c r="B61" s="171" t="s">
        <v>494</v>
      </c>
      <c r="C61" s="172"/>
      <c r="D61" s="173"/>
      <c r="E61" s="15" t="s">
        <v>312</v>
      </c>
      <c r="F61" s="16">
        <v>0.1</v>
      </c>
      <c r="G61" s="17">
        <v>460.03775999999999</v>
      </c>
      <c r="H61" s="17">
        <f t="shared" si="8"/>
        <v>46.003776000000002</v>
      </c>
    </row>
    <row r="62" spans="1:8" ht="15" customHeight="1" x14ac:dyDescent="0.25">
      <c r="A62" s="14">
        <v>57</v>
      </c>
      <c r="B62" s="165" t="s">
        <v>598</v>
      </c>
      <c r="C62" s="166"/>
      <c r="D62" s="167"/>
      <c r="E62" s="15" t="s">
        <v>312</v>
      </c>
      <c r="F62" s="16">
        <v>0.2</v>
      </c>
      <c r="G62" s="17">
        <v>115.00944</v>
      </c>
      <c r="H62" s="17">
        <f t="shared" si="8"/>
        <v>23.001888000000001</v>
      </c>
    </row>
    <row r="63" spans="1:8" x14ac:dyDescent="0.25">
      <c r="A63" s="14">
        <v>58</v>
      </c>
      <c r="B63" s="160" t="s">
        <v>724</v>
      </c>
      <c r="C63" s="160"/>
      <c r="D63" s="160"/>
      <c r="E63" s="15" t="s">
        <v>312</v>
      </c>
      <c r="F63" s="16">
        <v>0.5</v>
      </c>
      <c r="G63" s="17">
        <v>195.51604799999998</v>
      </c>
      <c r="H63" s="17">
        <f t="shared" si="8"/>
        <v>97.758023999999992</v>
      </c>
    </row>
    <row r="64" spans="1:8" x14ac:dyDescent="0.25">
      <c r="A64" s="14">
        <v>59</v>
      </c>
      <c r="B64" s="160" t="s">
        <v>643</v>
      </c>
      <c r="C64" s="160"/>
      <c r="D64" s="160"/>
      <c r="E64" s="15" t="s">
        <v>313</v>
      </c>
      <c r="F64" s="16">
        <v>0.1</v>
      </c>
      <c r="G64" s="17">
        <v>1380.11328</v>
      </c>
      <c r="H64" s="17">
        <f t="shared" ref="H64" si="9">F64*G64</f>
        <v>138.01132800000002</v>
      </c>
    </row>
    <row r="65" spans="1:8" x14ac:dyDescent="0.25">
      <c r="A65" s="14">
        <v>60</v>
      </c>
      <c r="B65" s="160" t="s">
        <v>644</v>
      </c>
      <c r="C65" s="160"/>
      <c r="D65" s="160"/>
      <c r="E65" s="15" t="s">
        <v>313</v>
      </c>
      <c r="F65" s="16">
        <v>0.1</v>
      </c>
      <c r="G65" s="17">
        <v>1150.0944</v>
      </c>
      <c r="H65" s="17">
        <f t="shared" ref="H65" si="10">F65*G65</f>
        <v>115.00944</v>
      </c>
    </row>
    <row r="66" spans="1:8" x14ac:dyDescent="0.25">
      <c r="A66" s="14">
        <v>61</v>
      </c>
      <c r="B66" s="160" t="s">
        <v>599</v>
      </c>
      <c r="C66" s="160"/>
      <c r="D66" s="160"/>
      <c r="E66" s="15" t="s">
        <v>312</v>
      </c>
      <c r="F66" s="16">
        <v>1</v>
      </c>
      <c r="G66" s="17">
        <v>253.02076799999998</v>
      </c>
      <c r="H66" s="17">
        <f t="shared" si="8"/>
        <v>253.02076799999998</v>
      </c>
    </row>
    <row r="67" spans="1:8" ht="15" customHeight="1" x14ac:dyDescent="0.25">
      <c r="A67" s="14">
        <v>62</v>
      </c>
      <c r="B67" s="165" t="s">
        <v>600</v>
      </c>
      <c r="C67" s="166"/>
      <c r="D67" s="167"/>
      <c r="E67" s="15" t="s">
        <v>312</v>
      </c>
      <c r="F67" s="16">
        <v>1</v>
      </c>
      <c r="G67" s="17">
        <v>172.51416</v>
      </c>
      <c r="H67" s="17">
        <f t="shared" ref="H67:H68" si="11">F67*G67</f>
        <v>172.51416</v>
      </c>
    </row>
    <row r="68" spans="1:8" x14ac:dyDescent="0.25">
      <c r="A68" s="14">
        <v>63</v>
      </c>
      <c r="B68" s="160" t="s">
        <v>620</v>
      </c>
      <c r="C68" s="160"/>
      <c r="D68" s="160"/>
      <c r="E68" s="15" t="s">
        <v>312</v>
      </c>
      <c r="F68" s="16">
        <v>0.5</v>
      </c>
      <c r="G68" s="17">
        <v>287.52359999999999</v>
      </c>
      <c r="H68" s="17">
        <f t="shared" si="11"/>
        <v>143.76179999999999</v>
      </c>
    </row>
    <row r="69" spans="1:8" x14ac:dyDescent="0.25">
      <c r="A69" s="14">
        <v>64</v>
      </c>
      <c r="B69" s="160" t="s">
        <v>601</v>
      </c>
      <c r="C69" s="160"/>
      <c r="D69" s="160"/>
      <c r="E69" s="15" t="s">
        <v>312</v>
      </c>
      <c r="F69" s="16">
        <v>1</v>
      </c>
      <c r="G69" s="17">
        <v>69.005663999999996</v>
      </c>
      <c r="H69" s="17">
        <f t="shared" ref="H69:H113" si="12">F69*G69</f>
        <v>69.005663999999996</v>
      </c>
    </row>
    <row r="70" spans="1:8" x14ac:dyDescent="0.25">
      <c r="A70" s="14">
        <v>65</v>
      </c>
      <c r="B70" s="160" t="s">
        <v>602</v>
      </c>
      <c r="C70" s="160"/>
      <c r="D70" s="160"/>
      <c r="E70" s="15" t="s">
        <v>312</v>
      </c>
      <c r="F70" s="16">
        <v>1</v>
      </c>
      <c r="G70" s="17">
        <v>207.01699199999999</v>
      </c>
      <c r="H70" s="17">
        <f t="shared" si="12"/>
        <v>207.01699199999999</v>
      </c>
    </row>
    <row r="71" spans="1:8" ht="15" customHeight="1" x14ac:dyDescent="0.25">
      <c r="A71" s="14">
        <v>66</v>
      </c>
      <c r="B71" s="165" t="s">
        <v>608</v>
      </c>
      <c r="C71" s="166"/>
      <c r="D71" s="167"/>
      <c r="E71" s="15" t="s">
        <v>312</v>
      </c>
      <c r="F71" s="16">
        <v>1</v>
      </c>
      <c r="G71" s="17">
        <v>287.52359999999999</v>
      </c>
      <c r="H71" s="17">
        <f t="shared" ref="H71:H78" si="13">F71*G71</f>
        <v>287.52359999999999</v>
      </c>
    </row>
    <row r="72" spans="1:8" ht="15" customHeight="1" x14ac:dyDescent="0.25">
      <c r="A72" s="14">
        <v>67</v>
      </c>
      <c r="B72" s="165" t="s">
        <v>607</v>
      </c>
      <c r="C72" s="166"/>
      <c r="D72" s="167"/>
      <c r="E72" s="15" t="s">
        <v>312</v>
      </c>
      <c r="F72" s="16">
        <v>1</v>
      </c>
      <c r="G72" s="17">
        <v>345.02832000000001</v>
      </c>
      <c r="H72" s="17">
        <f t="shared" si="13"/>
        <v>345.02832000000001</v>
      </c>
    </row>
    <row r="73" spans="1:8" x14ac:dyDescent="0.25">
      <c r="A73" s="14">
        <v>68</v>
      </c>
      <c r="B73" s="160" t="s">
        <v>605</v>
      </c>
      <c r="C73" s="160"/>
      <c r="D73" s="160"/>
      <c r="E73" s="15" t="s">
        <v>312</v>
      </c>
      <c r="F73" s="16">
        <v>4</v>
      </c>
      <c r="G73" s="65">
        <v>287.52359999999999</v>
      </c>
      <c r="H73" s="65">
        <f t="shared" si="13"/>
        <v>1150.0944</v>
      </c>
    </row>
    <row r="74" spans="1:8" ht="27" customHeight="1" x14ac:dyDescent="0.25">
      <c r="A74" s="14">
        <v>69</v>
      </c>
      <c r="B74" s="160" t="s">
        <v>606</v>
      </c>
      <c r="C74" s="160"/>
      <c r="D74" s="160"/>
      <c r="E74" s="15" t="s">
        <v>312</v>
      </c>
      <c r="F74" s="16">
        <v>10</v>
      </c>
      <c r="G74" s="65">
        <v>345.02832000000001</v>
      </c>
      <c r="H74" s="65">
        <f t="shared" si="13"/>
        <v>3450.2831999999999</v>
      </c>
    </row>
    <row r="75" spans="1:8" x14ac:dyDescent="0.25">
      <c r="A75" s="14">
        <v>70</v>
      </c>
      <c r="B75" s="160" t="s">
        <v>622</v>
      </c>
      <c r="C75" s="160"/>
      <c r="D75" s="160"/>
      <c r="E75" s="15" t="s">
        <v>312</v>
      </c>
      <c r="F75" s="16">
        <v>1</v>
      </c>
      <c r="G75" s="17">
        <v>34.502831999999998</v>
      </c>
      <c r="H75" s="17">
        <f t="shared" si="13"/>
        <v>34.502831999999998</v>
      </c>
    </row>
    <row r="76" spans="1:8" x14ac:dyDescent="0.25">
      <c r="A76" s="14">
        <v>71</v>
      </c>
      <c r="B76" s="160" t="s">
        <v>621</v>
      </c>
      <c r="C76" s="160"/>
      <c r="D76" s="160"/>
      <c r="E76" s="15" t="s">
        <v>312</v>
      </c>
      <c r="F76" s="16">
        <v>7</v>
      </c>
      <c r="G76" s="17">
        <v>23.001887999999997</v>
      </c>
      <c r="H76" s="17">
        <f t="shared" si="13"/>
        <v>161.01321599999997</v>
      </c>
    </row>
    <row r="77" spans="1:8" ht="15" customHeight="1" x14ac:dyDescent="0.25">
      <c r="A77" s="14">
        <v>72</v>
      </c>
      <c r="B77" s="165" t="s">
        <v>610</v>
      </c>
      <c r="C77" s="166"/>
      <c r="D77" s="167"/>
      <c r="E77" s="15" t="s">
        <v>312</v>
      </c>
      <c r="F77" s="16">
        <v>0.1</v>
      </c>
      <c r="G77" s="17">
        <v>287.52359999999999</v>
      </c>
      <c r="H77" s="17">
        <f t="shared" si="13"/>
        <v>28.752359999999999</v>
      </c>
    </row>
    <row r="78" spans="1:8" x14ac:dyDescent="0.25">
      <c r="A78" s="14">
        <v>73</v>
      </c>
      <c r="B78" s="160" t="s">
        <v>609</v>
      </c>
      <c r="C78" s="160"/>
      <c r="D78" s="160"/>
      <c r="E78" s="15" t="s">
        <v>312</v>
      </c>
      <c r="F78" s="16">
        <v>2</v>
      </c>
      <c r="G78" s="17">
        <v>34.502831999999998</v>
      </c>
      <c r="H78" s="17">
        <f t="shared" si="13"/>
        <v>69.005663999999996</v>
      </c>
    </row>
    <row r="79" spans="1:8" x14ac:dyDescent="0.25">
      <c r="A79" s="14">
        <v>74</v>
      </c>
      <c r="B79" s="160" t="s">
        <v>603</v>
      </c>
      <c r="C79" s="160"/>
      <c r="D79" s="160"/>
      <c r="E79" s="15" t="s">
        <v>312</v>
      </c>
      <c r="F79" s="16">
        <v>0.1</v>
      </c>
      <c r="G79" s="17">
        <v>149.512272</v>
      </c>
      <c r="H79" s="17">
        <f t="shared" si="12"/>
        <v>14.9512272</v>
      </c>
    </row>
    <row r="80" spans="1:8" ht="15" customHeight="1" x14ac:dyDescent="0.25">
      <c r="A80" s="14">
        <v>75</v>
      </c>
      <c r="B80" s="160" t="s">
        <v>604</v>
      </c>
      <c r="C80" s="160"/>
      <c r="D80" s="160"/>
      <c r="E80" s="15" t="s">
        <v>312</v>
      </c>
      <c r="F80" s="16">
        <v>0.1</v>
      </c>
      <c r="G80" s="17">
        <v>195.51604799999998</v>
      </c>
      <c r="H80" s="17">
        <f t="shared" si="12"/>
        <v>19.5516048</v>
      </c>
    </row>
    <row r="81" spans="1:8" ht="15" customHeight="1" x14ac:dyDescent="0.25">
      <c r="A81" s="14">
        <v>76</v>
      </c>
      <c r="B81" s="162" t="s">
        <v>613</v>
      </c>
      <c r="C81" s="163"/>
      <c r="D81" s="164"/>
      <c r="E81" s="15" t="s">
        <v>312</v>
      </c>
      <c r="F81" s="16">
        <v>0.1</v>
      </c>
      <c r="G81" s="17">
        <v>345.02832000000001</v>
      </c>
      <c r="H81" s="17">
        <f t="shared" si="12"/>
        <v>34.502832000000005</v>
      </c>
    </row>
    <row r="82" spans="1:8" ht="15" customHeight="1" x14ac:dyDescent="0.25">
      <c r="A82" s="14">
        <v>77</v>
      </c>
      <c r="B82" s="162" t="s">
        <v>612</v>
      </c>
      <c r="C82" s="163"/>
      <c r="D82" s="164"/>
      <c r="E82" s="15" t="s">
        <v>312</v>
      </c>
      <c r="F82" s="16">
        <v>0.1</v>
      </c>
      <c r="G82" s="17">
        <v>517.54247999999995</v>
      </c>
      <c r="H82" s="17">
        <f t="shared" si="12"/>
        <v>51.754247999999997</v>
      </c>
    </row>
    <row r="83" spans="1:8" ht="15" customHeight="1" x14ac:dyDescent="0.25">
      <c r="A83" s="14">
        <v>78</v>
      </c>
      <c r="B83" s="165" t="s">
        <v>519</v>
      </c>
      <c r="C83" s="166"/>
      <c r="D83" s="167"/>
      <c r="E83" s="15" t="s">
        <v>312</v>
      </c>
      <c r="F83" s="16">
        <v>0.1</v>
      </c>
      <c r="G83" s="17">
        <v>1150.0944</v>
      </c>
      <c r="H83" s="17">
        <f>F83*G83</f>
        <v>115.00944</v>
      </c>
    </row>
    <row r="84" spans="1:8" ht="15" customHeight="1" x14ac:dyDescent="0.25">
      <c r="A84" s="14">
        <v>79</v>
      </c>
      <c r="B84" s="165" t="s">
        <v>614</v>
      </c>
      <c r="C84" s="166"/>
      <c r="D84" s="167"/>
      <c r="E84" s="15" t="s">
        <v>312</v>
      </c>
      <c r="F84" s="16">
        <v>0.1</v>
      </c>
      <c r="G84" s="17">
        <v>172.51416</v>
      </c>
      <c r="H84" s="17">
        <f t="shared" ref="H84" si="14">F84*G84</f>
        <v>17.251416000000003</v>
      </c>
    </row>
    <row r="85" spans="1:8" ht="15" customHeight="1" x14ac:dyDescent="0.25">
      <c r="A85" s="14">
        <v>80</v>
      </c>
      <c r="B85" s="165" t="s">
        <v>322</v>
      </c>
      <c r="C85" s="166"/>
      <c r="D85" s="167"/>
      <c r="E85" s="15" t="s">
        <v>312</v>
      </c>
      <c r="F85" s="16">
        <v>0.1</v>
      </c>
      <c r="G85" s="17">
        <v>287.52359999999999</v>
      </c>
      <c r="H85" s="17">
        <f t="shared" si="12"/>
        <v>28.752359999999999</v>
      </c>
    </row>
    <row r="86" spans="1:8" ht="15" customHeight="1" x14ac:dyDescent="0.25">
      <c r="A86" s="14">
        <v>81</v>
      </c>
      <c r="B86" s="165" t="s">
        <v>533</v>
      </c>
      <c r="C86" s="166"/>
      <c r="D86" s="167"/>
      <c r="E86" s="15" t="s">
        <v>312</v>
      </c>
      <c r="F86" s="16">
        <v>0.1</v>
      </c>
      <c r="G86" s="17">
        <v>690.05664000000002</v>
      </c>
      <c r="H86" s="17">
        <f t="shared" ref="H86" si="15">F86*G86</f>
        <v>69.00566400000001</v>
      </c>
    </row>
    <row r="87" spans="1:8" ht="15" customHeight="1" x14ac:dyDescent="0.25">
      <c r="A87" s="14">
        <v>82</v>
      </c>
      <c r="B87" s="165" t="s">
        <v>646</v>
      </c>
      <c r="C87" s="166"/>
      <c r="D87" s="167"/>
      <c r="E87" s="15" t="s">
        <v>312</v>
      </c>
      <c r="F87" s="16">
        <v>0</v>
      </c>
      <c r="G87" s="17">
        <v>690.05664000000002</v>
      </c>
      <c r="H87" s="17">
        <f t="shared" ref="H87" si="16">F87*G87</f>
        <v>0</v>
      </c>
    </row>
    <row r="88" spans="1:8" ht="15" customHeight="1" x14ac:dyDescent="0.25">
      <c r="A88" s="14">
        <v>83</v>
      </c>
      <c r="B88" s="165" t="s">
        <v>647</v>
      </c>
      <c r="C88" s="166"/>
      <c r="D88" s="167"/>
      <c r="E88" s="15" t="s">
        <v>312</v>
      </c>
      <c r="F88" s="16">
        <v>0</v>
      </c>
      <c r="G88" s="17">
        <v>1035.0849599999999</v>
      </c>
      <c r="H88" s="17">
        <f t="shared" ref="H88" si="17">F88*G88</f>
        <v>0</v>
      </c>
    </row>
    <row r="89" spans="1:8" ht="15" customHeight="1" x14ac:dyDescent="0.25">
      <c r="A89" s="14">
        <v>84</v>
      </c>
      <c r="B89" s="165" t="s">
        <v>648</v>
      </c>
      <c r="C89" s="166"/>
      <c r="D89" s="167"/>
      <c r="E89" s="15" t="s">
        <v>312</v>
      </c>
      <c r="F89" s="16">
        <v>0</v>
      </c>
      <c r="G89" s="17">
        <v>2645.2171199999998</v>
      </c>
      <c r="H89" s="17">
        <f t="shared" ref="H89" si="18">F89*G89</f>
        <v>0</v>
      </c>
    </row>
    <row r="90" spans="1:8" ht="15" customHeight="1" x14ac:dyDescent="0.25">
      <c r="A90" s="14">
        <v>85</v>
      </c>
      <c r="B90" s="165" t="s">
        <v>517</v>
      </c>
      <c r="C90" s="166"/>
      <c r="D90" s="167"/>
      <c r="E90" s="15" t="s">
        <v>313</v>
      </c>
      <c r="F90" s="16">
        <v>0.2</v>
      </c>
      <c r="G90" s="17">
        <v>172.51416</v>
      </c>
      <c r="H90" s="17">
        <f t="shared" ref="H90" si="19">F90*G90</f>
        <v>34.502832000000005</v>
      </c>
    </row>
    <row r="91" spans="1:8" ht="15" customHeight="1" x14ac:dyDescent="0.25">
      <c r="A91" s="14">
        <v>86</v>
      </c>
      <c r="B91" s="165" t="s">
        <v>518</v>
      </c>
      <c r="C91" s="166"/>
      <c r="D91" s="167"/>
      <c r="E91" s="15" t="s">
        <v>313</v>
      </c>
      <c r="F91" s="16">
        <v>0.2</v>
      </c>
      <c r="G91" s="17">
        <v>230.01888</v>
      </c>
      <c r="H91" s="17">
        <f t="shared" ref="H91" si="20">F91*G91</f>
        <v>46.003776000000002</v>
      </c>
    </row>
    <row r="92" spans="1:8" ht="15" customHeight="1" x14ac:dyDescent="0.25">
      <c r="A92" s="14">
        <v>87</v>
      </c>
      <c r="B92" s="165" t="s">
        <v>645</v>
      </c>
      <c r="C92" s="166"/>
      <c r="D92" s="167"/>
      <c r="E92" s="15" t="s">
        <v>312</v>
      </c>
      <c r="F92" s="16">
        <v>0.1</v>
      </c>
      <c r="G92" s="17">
        <v>172.51416</v>
      </c>
      <c r="H92" s="17">
        <f t="shared" ref="H92" si="21">F92*G92</f>
        <v>17.251416000000003</v>
      </c>
    </row>
    <row r="93" spans="1:8" x14ac:dyDescent="0.25">
      <c r="A93" s="14">
        <v>88</v>
      </c>
      <c r="B93" s="160" t="s">
        <v>637</v>
      </c>
      <c r="C93" s="160"/>
      <c r="D93" s="160"/>
      <c r="E93" s="15" t="s">
        <v>312</v>
      </c>
      <c r="F93" s="16">
        <v>1</v>
      </c>
      <c r="G93" s="17">
        <v>80.506607999999986</v>
      </c>
      <c r="H93" s="17">
        <f t="shared" si="12"/>
        <v>80.506607999999986</v>
      </c>
    </row>
    <row r="94" spans="1:8" x14ac:dyDescent="0.25">
      <c r="A94" s="14">
        <v>89</v>
      </c>
      <c r="B94" s="160" t="s">
        <v>638</v>
      </c>
      <c r="C94" s="160"/>
      <c r="D94" s="160"/>
      <c r="E94" s="15" t="s">
        <v>312</v>
      </c>
      <c r="F94" s="16">
        <v>1</v>
      </c>
      <c r="G94" s="17">
        <v>115.00944</v>
      </c>
      <c r="H94" s="17">
        <f t="shared" si="12"/>
        <v>115.00944</v>
      </c>
    </row>
    <row r="95" spans="1:8" x14ac:dyDescent="0.25">
      <c r="A95" s="14">
        <v>90</v>
      </c>
      <c r="B95" s="160" t="s">
        <v>639</v>
      </c>
      <c r="C95" s="160"/>
      <c r="D95" s="160"/>
      <c r="E95" s="15" t="s">
        <v>312</v>
      </c>
      <c r="F95" s="16">
        <v>0.5</v>
      </c>
      <c r="G95" s="17">
        <v>345.02832000000001</v>
      </c>
      <c r="H95" s="17">
        <f t="shared" si="12"/>
        <v>172.51416</v>
      </c>
    </row>
    <row r="96" spans="1:8" ht="27.75" customHeight="1" x14ac:dyDescent="0.25">
      <c r="A96" s="14">
        <v>91</v>
      </c>
      <c r="B96" s="160" t="s">
        <v>640</v>
      </c>
      <c r="C96" s="160"/>
      <c r="D96" s="160"/>
      <c r="E96" s="15" t="s">
        <v>312</v>
      </c>
      <c r="F96" s="16">
        <v>2</v>
      </c>
      <c r="G96" s="17">
        <v>34.502831999999998</v>
      </c>
      <c r="H96" s="17">
        <f t="shared" si="12"/>
        <v>69.005663999999996</v>
      </c>
    </row>
    <row r="97" spans="1:8" x14ac:dyDescent="0.25">
      <c r="A97" s="14">
        <v>92</v>
      </c>
      <c r="B97" s="160" t="s">
        <v>641</v>
      </c>
      <c r="C97" s="160"/>
      <c r="D97" s="160"/>
      <c r="E97" s="15" t="s">
        <v>312</v>
      </c>
      <c r="F97" s="16">
        <v>0.1</v>
      </c>
      <c r="G97" s="17">
        <v>172.51416</v>
      </c>
      <c r="H97" s="17">
        <f t="shared" si="12"/>
        <v>17.251416000000003</v>
      </c>
    </row>
    <row r="98" spans="1:8" x14ac:dyDescent="0.25">
      <c r="A98" s="14">
        <v>93</v>
      </c>
      <c r="B98" s="160" t="s">
        <v>642</v>
      </c>
      <c r="C98" s="160"/>
      <c r="D98" s="160"/>
      <c r="E98" s="15" t="s">
        <v>312</v>
      </c>
      <c r="F98" s="16">
        <v>0.1</v>
      </c>
      <c r="G98" s="17">
        <v>92.00755199999999</v>
      </c>
      <c r="H98" s="17">
        <f t="shared" ref="H98" si="22">F98*G98</f>
        <v>9.2007551999999997</v>
      </c>
    </row>
    <row r="99" spans="1:8" x14ac:dyDescent="0.25">
      <c r="A99" s="14">
        <v>94</v>
      </c>
      <c r="B99" s="160" t="s">
        <v>725</v>
      </c>
      <c r="C99" s="160"/>
      <c r="D99" s="160"/>
      <c r="E99" s="15" t="s">
        <v>312</v>
      </c>
      <c r="F99" s="16">
        <v>0.1</v>
      </c>
      <c r="G99" s="17">
        <v>5750.4719999999998</v>
      </c>
      <c r="H99" s="17">
        <f t="shared" ref="H99" si="23">F99*G99</f>
        <v>575.04719999999998</v>
      </c>
    </row>
    <row r="100" spans="1:8" x14ac:dyDescent="0.25">
      <c r="A100" s="14">
        <v>95</v>
      </c>
      <c r="B100" s="160" t="s">
        <v>615</v>
      </c>
      <c r="C100" s="160"/>
      <c r="D100" s="160"/>
      <c r="E100" s="15" t="s">
        <v>313</v>
      </c>
      <c r="F100" s="16">
        <v>2</v>
      </c>
      <c r="G100" s="17">
        <v>23.001887999999997</v>
      </c>
      <c r="H100" s="17">
        <f t="shared" si="12"/>
        <v>46.003775999999995</v>
      </c>
    </row>
    <row r="101" spans="1:8" x14ac:dyDescent="0.25">
      <c r="A101" s="14">
        <v>96</v>
      </c>
      <c r="B101" s="160" t="s">
        <v>616</v>
      </c>
      <c r="C101" s="160"/>
      <c r="D101" s="160"/>
      <c r="E101" s="15" t="s">
        <v>313</v>
      </c>
      <c r="F101" s="16">
        <v>2</v>
      </c>
      <c r="G101" s="17">
        <v>46.003775999999995</v>
      </c>
      <c r="H101" s="17">
        <f t="shared" si="12"/>
        <v>92.00755199999999</v>
      </c>
    </row>
    <row r="102" spans="1:8" x14ac:dyDescent="0.25">
      <c r="A102" s="14">
        <v>97</v>
      </c>
      <c r="B102" s="160" t="s">
        <v>627</v>
      </c>
      <c r="C102" s="160"/>
      <c r="D102" s="160"/>
      <c r="E102" s="15" t="s">
        <v>313</v>
      </c>
      <c r="F102" s="16">
        <v>0.5</v>
      </c>
      <c r="G102" s="17">
        <v>161.01321599999997</v>
      </c>
      <c r="H102" s="17">
        <f t="shared" si="12"/>
        <v>80.506607999999986</v>
      </c>
    </row>
    <row r="103" spans="1:8" ht="15" customHeight="1" x14ac:dyDescent="0.25">
      <c r="A103" s="14">
        <v>98</v>
      </c>
      <c r="B103" s="160" t="s">
        <v>626</v>
      </c>
      <c r="C103" s="160"/>
      <c r="D103" s="160"/>
      <c r="E103" s="15" t="s">
        <v>313</v>
      </c>
      <c r="F103" s="16">
        <v>2</v>
      </c>
      <c r="G103" s="17">
        <v>46.003775999999995</v>
      </c>
      <c r="H103" s="17">
        <f t="shared" si="12"/>
        <v>92.00755199999999</v>
      </c>
    </row>
    <row r="104" spans="1:8" x14ac:dyDescent="0.25">
      <c r="A104" s="14">
        <v>99</v>
      </c>
      <c r="B104" s="160" t="s">
        <v>625</v>
      </c>
      <c r="C104" s="160"/>
      <c r="D104" s="160"/>
      <c r="E104" s="15" t="s">
        <v>313</v>
      </c>
      <c r="F104" s="16">
        <v>2</v>
      </c>
      <c r="G104" s="17">
        <v>23.001887999999997</v>
      </c>
      <c r="H104" s="17">
        <f t="shared" si="12"/>
        <v>46.003775999999995</v>
      </c>
    </row>
    <row r="105" spans="1:8" x14ac:dyDescent="0.25">
      <c r="A105" s="14">
        <v>100</v>
      </c>
      <c r="B105" s="160" t="s">
        <v>624</v>
      </c>
      <c r="C105" s="160"/>
      <c r="D105" s="160"/>
      <c r="E105" s="15" t="s">
        <v>312</v>
      </c>
      <c r="F105" s="16">
        <v>0.1</v>
      </c>
      <c r="G105" s="17">
        <v>632.55192</v>
      </c>
      <c r="H105" s="17">
        <f t="shared" ref="H105" si="24">F105*G105</f>
        <v>63.255192000000001</v>
      </c>
    </row>
    <row r="106" spans="1:8" x14ac:dyDescent="0.25">
      <c r="A106" s="14">
        <v>101</v>
      </c>
      <c r="B106" s="160" t="s">
        <v>629</v>
      </c>
      <c r="C106" s="160"/>
      <c r="D106" s="160"/>
      <c r="E106" s="15" t="s">
        <v>312</v>
      </c>
      <c r="F106" s="16">
        <v>0.2</v>
      </c>
      <c r="G106" s="17">
        <v>575.04719999999998</v>
      </c>
      <c r="H106" s="17">
        <f t="shared" si="12"/>
        <v>115.00944</v>
      </c>
    </row>
    <row r="107" spans="1:8" x14ac:dyDescent="0.25">
      <c r="A107" s="14">
        <v>102</v>
      </c>
      <c r="B107" s="160" t="s">
        <v>628</v>
      </c>
      <c r="C107" s="160"/>
      <c r="D107" s="160"/>
      <c r="E107" s="15" t="s">
        <v>312</v>
      </c>
      <c r="F107" s="16">
        <v>0.2</v>
      </c>
      <c r="G107" s="17">
        <v>1150.0944</v>
      </c>
      <c r="H107" s="17">
        <f t="shared" si="12"/>
        <v>230.01888</v>
      </c>
    </row>
    <row r="108" spans="1:8" x14ac:dyDescent="0.25">
      <c r="A108" s="14">
        <v>103</v>
      </c>
      <c r="B108" s="171" t="s">
        <v>633</v>
      </c>
      <c r="C108" s="172"/>
      <c r="D108" s="173"/>
      <c r="E108" s="15" t="s">
        <v>313</v>
      </c>
      <c r="F108" s="16">
        <v>0.1</v>
      </c>
      <c r="G108" s="65">
        <v>57.504719999999999</v>
      </c>
      <c r="H108" s="65">
        <f t="shared" ref="H108:H111" si="25">F108*G108</f>
        <v>5.7504720000000002</v>
      </c>
    </row>
    <row r="109" spans="1:8" x14ac:dyDescent="0.25">
      <c r="A109" s="14">
        <v>104</v>
      </c>
      <c r="B109" s="160" t="s">
        <v>634</v>
      </c>
      <c r="C109" s="160"/>
      <c r="D109" s="160"/>
      <c r="E109" s="15" t="s">
        <v>312</v>
      </c>
      <c r="F109" s="16">
        <v>1</v>
      </c>
      <c r="G109" s="17">
        <v>80.506607999999986</v>
      </c>
      <c r="H109" s="17">
        <f t="shared" ref="H109" si="26">F109*G109</f>
        <v>80.506607999999986</v>
      </c>
    </row>
    <row r="110" spans="1:8" x14ac:dyDescent="0.25">
      <c r="A110" s="14">
        <v>105</v>
      </c>
      <c r="B110" s="160" t="s">
        <v>635</v>
      </c>
      <c r="C110" s="160"/>
      <c r="D110" s="160"/>
      <c r="E110" s="15" t="s">
        <v>312</v>
      </c>
      <c r="F110" s="16">
        <v>1</v>
      </c>
      <c r="G110" s="17">
        <v>57.504719999999999</v>
      </c>
      <c r="H110" s="17">
        <f t="shared" si="25"/>
        <v>57.504719999999999</v>
      </c>
    </row>
    <row r="111" spans="1:8" x14ac:dyDescent="0.25">
      <c r="A111" s="14">
        <v>106</v>
      </c>
      <c r="B111" s="160" t="s">
        <v>636</v>
      </c>
      <c r="C111" s="160"/>
      <c r="D111" s="160"/>
      <c r="E111" s="15" t="s">
        <v>312</v>
      </c>
      <c r="F111" s="16">
        <v>1</v>
      </c>
      <c r="G111" s="17">
        <v>11.500943999999999</v>
      </c>
      <c r="H111" s="17">
        <f t="shared" si="25"/>
        <v>11.500943999999999</v>
      </c>
    </row>
    <row r="112" spans="1:8" x14ac:dyDescent="0.25">
      <c r="A112" s="14">
        <v>107</v>
      </c>
      <c r="B112" s="160" t="s">
        <v>726</v>
      </c>
      <c r="C112" s="160"/>
      <c r="D112" s="160"/>
      <c r="E112" s="15" t="s">
        <v>312</v>
      </c>
      <c r="F112" s="16">
        <v>0.5</v>
      </c>
      <c r="G112" s="17">
        <v>690.05664000000002</v>
      </c>
      <c r="H112" s="17">
        <f t="shared" ref="H112" si="27">F112*G112</f>
        <v>345.02832000000001</v>
      </c>
    </row>
    <row r="113" spans="1:8" x14ac:dyDescent="0.25">
      <c r="A113" s="14">
        <v>108</v>
      </c>
      <c r="B113" s="171" t="s">
        <v>454</v>
      </c>
      <c r="C113" s="172"/>
      <c r="D113" s="173"/>
      <c r="E113" s="15" t="s">
        <v>312</v>
      </c>
      <c r="F113" s="16">
        <v>0.1</v>
      </c>
      <c r="G113" s="17">
        <v>69.005663999999996</v>
      </c>
      <c r="H113" s="17">
        <f t="shared" si="12"/>
        <v>6.9005663999999998</v>
      </c>
    </row>
    <row r="114" spans="1:8" x14ac:dyDescent="0.25">
      <c r="A114" s="14">
        <v>109</v>
      </c>
      <c r="B114" s="160" t="s">
        <v>611</v>
      </c>
      <c r="C114" s="160"/>
      <c r="D114" s="160"/>
      <c r="E114" s="15" t="s">
        <v>313</v>
      </c>
      <c r="F114" s="16">
        <v>2</v>
      </c>
      <c r="G114" s="17">
        <v>287.52359999999999</v>
      </c>
      <c r="H114" s="17">
        <f>F114*G114</f>
        <v>575.04719999999998</v>
      </c>
    </row>
    <row r="115" spans="1:8" x14ac:dyDescent="0.25">
      <c r="A115" s="168" t="s">
        <v>5</v>
      </c>
      <c r="B115" s="169"/>
      <c r="C115" s="169"/>
      <c r="D115" s="169"/>
      <c r="E115" s="169"/>
      <c r="F115" s="169"/>
      <c r="G115" s="170"/>
      <c r="H115" s="18">
        <f>SUM(H6:H114)</f>
        <v>25043.551359999998</v>
      </c>
    </row>
    <row r="117" spans="1:8" ht="50.25" customHeight="1" x14ac:dyDescent="0.25">
      <c r="A117" s="161" t="s">
        <v>340</v>
      </c>
      <c r="B117" s="161"/>
      <c r="C117" s="161"/>
      <c r="D117" s="161"/>
      <c r="E117" s="161"/>
      <c r="F117" s="161"/>
      <c r="G117" s="161"/>
      <c r="H117" s="28">
        <f>H115*0.1</f>
        <v>2504.3551360000001</v>
      </c>
    </row>
    <row r="119" spans="1:8" x14ac:dyDescent="0.25">
      <c r="A119" s="1" t="s">
        <v>5</v>
      </c>
      <c r="B119" s="1"/>
      <c r="C119" s="1"/>
      <c r="D119" s="1"/>
      <c r="E119" s="1"/>
      <c r="F119" s="1"/>
      <c r="G119" s="1"/>
      <c r="H119" s="19">
        <f>H115+H117</f>
        <v>27547.906495999996</v>
      </c>
    </row>
  </sheetData>
  <mergeCells count="114">
    <mergeCell ref="B23:D23"/>
    <mergeCell ref="E1:H1"/>
    <mergeCell ref="B2:G2"/>
    <mergeCell ref="B5:D5"/>
    <mergeCell ref="B6:D6"/>
    <mergeCell ref="B7:D7"/>
    <mergeCell ref="B19:D19"/>
    <mergeCell ref="B16:D16"/>
    <mergeCell ref="B42:D42"/>
    <mergeCell ref="B20:D20"/>
    <mergeCell ref="B26:D26"/>
    <mergeCell ref="B27:D27"/>
    <mergeCell ref="B28:D28"/>
    <mergeCell ref="B29:D29"/>
    <mergeCell ref="B34:D34"/>
    <mergeCell ref="B33:D33"/>
    <mergeCell ref="B38:D38"/>
    <mergeCell ref="B40:D40"/>
    <mergeCell ref="B41:D41"/>
    <mergeCell ref="B36:D36"/>
    <mergeCell ref="B18:D18"/>
    <mergeCell ref="B17:D17"/>
    <mergeCell ref="B39:D39"/>
    <mergeCell ref="B31:D31"/>
    <mergeCell ref="B30:D30"/>
    <mergeCell ref="B35:D35"/>
    <mergeCell ref="B37:D37"/>
    <mergeCell ref="B46:D46"/>
    <mergeCell ref="B44:D44"/>
    <mergeCell ref="B67:D67"/>
    <mergeCell ref="B54:D54"/>
    <mergeCell ref="B24:D24"/>
    <mergeCell ref="B25:D25"/>
    <mergeCell ref="B43:D43"/>
    <mergeCell ref="B49:D49"/>
    <mergeCell ref="B45:D45"/>
    <mergeCell ref="B48:D48"/>
    <mergeCell ref="B32:D32"/>
    <mergeCell ref="B47:D47"/>
    <mergeCell ref="B8:D8"/>
    <mergeCell ref="B11:D11"/>
    <mergeCell ref="B12:D12"/>
    <mergeCell ref="B14:D14"/>
    <mergeCell ref="B15:D15"/>
    <mergeCell ref="B9:D9"/>
    <mergeCell ref="B10:D10"/>
    <mergeCell ref="B13:D13"/>
    <mergeCell ref="B22:D22"/>
    <mergeCell ref="B21:D21"/>
    <mergeCell ref="B114:D114"/>
    <mergeCell ref="B90:D90"/>
    <mergeCell ref="B81:D81"/>
    <mergeCell ref="B91:D91"/>
    <mergeCell ref="B70:D70"/>
    <mergeCell ref="B60:D60"/>
    <mergeCell ref="B85:D85"/>
    <mergeCell ref="B93:D93"/>
    <mergeCell ref="B73:D73"/>
    <mergeCell ref="B72:D72"/>
    <mergeCell ref="B77:D77"/>
    <mergeCell ref="B79:D79"/>
    <mergeCell ref="B80:D80"/>
    <mergeCell ref="B71:D71"/>
    <mergeCell ref="B68:D68"/>
    <mergeCell ref="B75:D75"/>
    <mergeCell ref="B78:D78"/>
    <mergeCell ref="B83:D83"/>
    <mergeCell ref="B61:D61"/>
    <mergeCell ref="B76:D76"/>
    <mergeCell ref="B69:D69"/>
    <mergeCell ref="B105:D105"/>
    <mergeCell ref="B109:D109"/>
    <mergeCell ref="B74:D74"/>
    <mergeCell ref="B103:D103"/>
    <mergeCell ref="B104:D104"/>
    <mergeCell ref="B51:D51"/>
    <mergeCell ref="B50:D50"/>
    <mergeCell ref="B57:D57"/>
    <mergeCell ref="B55:D55"/>
    <mergeCell ref="B59:D59"/>
    <mergeCell ref="B62:D62"/>
    <mergeCell ref="B63:D63"/>
    <mergeCell ref="B53:D53"/>
    <mergeCell ref="B58:D58"/>
    <mergeCell ref="B56:D56"/>
    <mergeCell ref="B52:D52"/>
    <mergeCell ref="B64:D64"/>
    <mergeCell ref="B65:D65"/>
    <mergeCell ref="B99:D99"/>
    <mergeCell ref="B66:D66"/>
    <mergeCell ref="B112:D112"/>
    <mergeCell ref="A117:G117"/>
    <mergeCell ref="B82:D82"/>
    <mergeCell ref="B86:D86"/>
    <mergeCell ref="B84:D84"/>
    <mergeCell ref="B88:D88"/>
    <mergeCell ref="B89:D89"/>
    <mergeCell ref="B100:D100"/>
    <mergeCell ref="B101:D101"/>
    <mergeCell ref="B102:D102"/>
    <mergeCell ref="B97:D97"/>
    <mergeCell ref="B95:D95"/>
    <mergeCell ref="B98:D98"/>
    <mergeCell ref="B87:D87"/>
    <mergeCell ref="B96:D96"/>
    <mergeCell ref="B94:D94"/>
    <mergeCell ref="B92:D92"/>
    <mergeCell ref="A115:G115"/>
    <mergeCell ref="B106:D106"/>
    <mergeCell ref="B107:D107"/>
    <mergeCell ref="B113:D113"/>
    <mergeCell ref="B108:D108"/>
    <mergeCell ref="B110:D110"/>
    <mergeCell ref="B111:D111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8"/>
  <sheetViews>
    <sheetView tabSelected="1" view="pageBreakPreview" zoomScaleNormal="100" zoomScaleSheetLayoutView="100" workbookViewId="0">
      <selection activeCell="A52" sqref="A52"/>
    </sheetView>
  </sheetViews>
  <sheetFormatPr defaultRowHeight="13.9" customHeight="1" x14ac:dyDescent="0.25"/>
  <cols>
    <col min="1" max="1" width="4.7109375" style="29" customWidth="1"/>
    <col min="2" max="2" width="36.7109375" customWidth="1"/>
    <col min="3" max="3" width="44" customWidth="1"/>
    <col min="4" max="4" width="13.28515625" customWidth="1"/>
    <col min="6" max="6" width="11.28515625" customWidth="1"/>
    <col min="7" max="7" width="10.7109375" customWidth="1"/>
  </cols>
  <sheetData>
    <row r="1" spans="1:7" ht="13.9" customHeight="1" x14ac:dyDescent="0.25">
      <c r="E1" s="158" t="s">
        <v>376</v>
      </c>
      <c r="F1" s="158"/>
      <c r="G1" s="158"/>
    </row>
    <row r="2" spans="1:7" s="11" customFormat="1" ht="32.25" customHeight="1" x14ac:dyDescent="0.25">
      <c r="A2" s="84" t="s">
        <v>55</v>
      </c>
      <c r="B2" s="197" t="s">
        <v>380</v>
      </c>
      <c r="C2" s="197"/>
      <c r="D2" s="197"/>
      <c r="E2" s="197"/>
      <c r="F2" s="197"/>
      <c r="G2" s="197"/>
    </row>
    <row r="3" spans="1:7" s="30" customFormat="1" ht="21.4" customHeight="1" x14ac:dyDescent="0.25">
      <c r="A3" s="30" t="s">
        <v>348</v>
      </c>
    </row>
    <row r="5" spans="1:7" ht="13.9" customHeight="1" x14ac:dyDescent="0.25">
      <c r="A5" s="198" t="s">
        <v>251</v>
      </c>
      <c r="B5" s="198" t="s">
        <v>309</v>
      </c>
      <c r="C5" s="198"/>
      <c r="D5" s="198" t="s">
        <v>275</v>
      </c>
      <c r="E5" s="198" t="s">
        <v>347</v>
      </c>
      <c r="F5" s="198" t="s">
        <v>41</v>
      </c>
      <c r="G5" s="198" t="s">
        <v>310</v>
      </c>
    </row>
    <row r="6" spans="1:7" ht="56.25" customHeight="1" x14ac:dyDescent="0.25">
      <c r="A6" s="198"/>
      <c r="B6" s="198"/>
      <c r="C6" s="198"/>
      <c r="D6" s="198"/>
      <c r="E6" s="198"/>
      <c r="F6" s="198"/>
      <c r="G6" s="198"/>
    </row>
    <row r="7" spans="1:7" ht="13.9" customHeight="1" x14ac:dyDescent="0.25">
      <c r="A7" s="25">
        <v>1</v>
      </c>
      <c r="B7" s="180" t="s">
        <v>650</v>
      </c>
      <c r="C7" s="180"/>
      <c r="D7" s="71" t="s">
        <v>343</v>
      </c>
      <c r="E7" s="71">
        <v>2</v>
      </c>
      <c r="F7" s="20">
        <v>1380.11328</v>
      </c>
      <c r="G7" s="20">
        <f>E7*F7</f>
        <v>2760.2265600000001</v>
      </c>
    </row>
    <row r="8" spans="1:7" ht="15" x14ac:dyDescent="0.25">
      <c r="A8" s="25">
        <v>2</v>
      </c>
      <c r="B8" s="180" t="s">
        <v>649</v>
      </c>
      <c r="C8" s="180"/>
      <c r="D8" s="71" t="s">
        <v>343</v>
      </c>
      <c r="E8" s="67">
        <v>8</v>
      </c>
      <c r="F8" s="68">
        <v>517.54247999999995</v>
      </c>
      <c r="G8" s="20">
        <f>E8*F8</f>
        <v>4140.3398399999996</v>
      </c>
    </row>
    <row r="9" spans="1:7" ht="15" x14ac:dyDescent="0.25">
      <c r="A9" s="25">
        <v>3</v>
      </c>
      <c r="B9" s="180" t="s">
        <v>651</v>
      </c>
      <c r="C9" s="180"/>
      <c r="D9" s="90" t="s">
        <v>343</v>
      </c>
      <c r="E9" s="67">
        <v>8</v>
      </c>
      <c r="F9" s="68">
        <v>402.53303999999997</v>
      </c>
      <c r="G9" s="20">
        <f>E9*F9</f>
        <v>3220.2643199999998</v>
      </c>
    </row>
    <row r="10" spans="1:7" ht="13.9" customHeight="1" x14ac:dyDescent="0.25">
      <c r="A10" s="25">
        <v>4</v>
      </c>
      <c r="B10" s="180" t="s">
        <v>652</v>
      </c>
      <c r="C10" s="180"/>
      <c r="D10" s="90" t="s">
        <v>343</v>
      </c>
      <c r="E10" s="71">
        <v>16</v>
      </c>
      <c r="F10" s="20">
        <v>92.00755199999999</v>
      </c>
      <c r="G10" s="20">
        <f t="shared" ref="G10:G100" si="0">E10*F10</f>
        <v>1472.1208319999998</v>
      </c>
    </row>
    <row r="11" spans="1:7" ht="13.9" customHeight="1" x14ac:dyDescent="0.25">
      <c r="A11" s="25">
        <v>5</v>
      </c>
      <c r="B11" s="180" t="s">
        <v>653</v>
      </c>
      <c r="C11" s="180"/>
      <c r="D11" s="90" t="s">
        <v>343</v>
      </c>
      <c r="E11" s="71">
        <v>20</v>
      </c>
      <c r="F11" s="20">
        <v>69.005663999999996</v>
      </c>
      <c r="G11" s="20">
        <f t="shared" si="0"/>
        <v>1380.11328</v>
      </c>
    </row>
    <row r="12" spans="1:7" ht="13.9" customHeight="1" x14ac:dyDescent="0.25">
      <c r="A12" s="25">
        <v>6</v>
      </c>
      <c r="B12" s="180" t="s">
        <v>342</v>
      </c>
      <c r="C12" s="180"/>
      <c r="D12" s="71" t="s">
        <v>343</v>
      </c>
      <c r="E12" s="71">
        <v>4</v>
      </c>
      <c r="F12" s="20">
        <v>161.01321599999997</v>
      </c>
      <c r="G12" s="20">
        <f t="shared" si="0"/>
        <v>644.05286399999989</v>
      </c>
    </row>
    <row r="13" spans="1:7" ht="13.9" customHeight="1" x14ac:dyDescent="0.25">
      <c r="A13" s="25">
        <v>7</v>
      </c>
      <c r="B13" s="180" t="s">
        <v>456</v>
      </c>
      <c r="C13" s="180"/>
      <c r="D13" s="71" t="s">
        <v>343</v>
      </c>
      <c r="E13" s="71">
        <v>4</v>
      </c>
      <c r="F13" s="20">
        <v>161.01321599999997</v>
      </c>
      <c r="G13" s="20">
        <f t="shared" si="0"/>
        <v>644.05286399999989</v>
      </c>
    </row>
    <row r="14" spans="1:7" ht="13.9" customHeight="1" x14ac:dyDescent="0.25">
      <c r="A14" s="25">
        <v>8</v>
      </c>
      <c r="B14" s="179" t="s">
        <v>671</v>
      </c>
      <c r="C14" s="179"/>
      <c r="D14" s="67" t="s">
        <v>343</v>
      </c>
      <c r="E14" s="67">
        <v>20</v>
      </c>
      <c r="F14" s="68">
        <v>23.001887999999997</v>
      </c>
      <c r="G14" s="68">
        <f t="shared" ref="G14" si="1">E14*F14</f>
        <v>460.03775999999993</v>
      </c>
    </row>
    <row r="15" spans="1:7" ht="13.9" customHeight="1" x14ac:dyDescent="0.25">
      <c r="A15" s="25">
        <v>9</v>
      </c>
      <c r="B15" s="179" t="s">
        <v>535</v>
      </c>
      <c r="C15" s="179"/>
      <c r="D15" s="67" t="s">
        <v>343</v>
      </c>
      <c r="E15" s="67">
        <v>2</v>
      </c>
      <c r="F15" s="68">
        <v>3220.2643199999998</v>
      </c>
      <c r="G15" s="68">
        <f t="shared" si="0"/>
        <v>6440.5286399999995</v>
      </c>
    </row>
    <row r="16" spans="1:7" ht="13.9" customHeight="1" x14ac:dyDescent="0.25">
      <c r="A16" s="25">
        <v>10</v>
      </c>
      <c r="B16" s="179" t="s">
        <v>536</v>
      </c>
      <c r="C16" s="179"/>
      <c r="D16" s="67" t="s">
        <v>343</v>
      </c>
      <c r="E16" s="67">
        <v>10</v>
      </c>
      <c r="F16" s="68">
        <v>5.7504719999999994</v>
      </c>
      <c r="G16" s="68">
        <f t="shared" si="0"/>
        <v>57.504719999999992</v>
      </c>
    </row>
    <row r="17" spans="1:7" ht="15" x14ac:dyDescent="0.25">
      <c r="A17" s="25">
        <v>11</v>
      </c>
      <c r="B17" s="180" t="s">
        <v>455</v>
      </c>
      <c r="C17" s="180"/>
      <c r="D17" s="71" t="s">
        <v>339</v>
      </c>
      <c r="E17" s="71">
        <v>150</v>
      </c>
      <c r="F17" s="20">
        <v>207.01699199999999</v>
      </c>
      <c r="G17" s="20">
        <f>E17*F17</f>
        <v>31052.548799999997</v>
      </c>
    </row>
    <row r="18" spans="1:7" ht="15" x14ac:dyDescent="0.25">
      <c r="A18" s="25">
        <v>12</v>
      </c>
      <c r="B18" s="180" t="s">
        <v>654</v>
      </c>
      <c r="C18" s="180"/>
      <c r="D18" s="90" t="s">
        <v>339</v>
      </c>
      <c r="E18" s="90">
        <v>48</v>
      </c>
      <c r="F18" s="20">
        <v>92.00755199999999</v>
      </c>
      <c r="G18" s="20">
        <f>E18*F18</f>
        <v>4416.3624959999997</v>
      </c>
    </row>
    <row r="19" spans="1:7" ht="15" x14ac:dyDescent="0.25">
      <c r="A19" s="25">
        <v>13</v>
      </c>
      <c r="B19" s="180" t="s">
        <v>534</v>
      </c>
      <c r="C19" s="180"/>
      <c r="D19" s="71" t="s">
        <v>448</v>
      </c>
      <c r="E19" s="67">
        <v>280</v>
      </c>
      <c r="F19" s="68">
        <v>207.01699199999999</v>
      </c>
      <c r="G19" s="68">
        <f>E19*F19</f>
        <v>57964.757759999993</v>
      </c>
    </row>
    <row r="20" spans="1:7" ht="13.9" customHeight="1" x14ac:dyDescent="0.25">
      <c r="A20" s="25">
        <v>14</v>
      </c>
      <c r="B20" s="180" t="s">
        <v>462</v>
      </c>
      <c r="C20" s="180"/>
      <c r="D20" s="71" t="s">
        <v>343</v>
      </c>
      <c r="E20" s="71">
        <v>1</v>
      </c>
      <c r="F20" s="20">
        <v>1725.1415999999999</v>
      </c>
      <c r="G20" s="20">
        <f t="shared" ref="G20:G24" si="2">E20*F20</f>
        <v>1725.1415999999999</v>
      </c>
    </row>
    <row r="21" spans="1:7" ht="13.9" customHeight="1" x14ac:dyDescent="0.25">
      <c r="A21" s="25">
        <v>15</v>
      </c>
      <c r="B21" s="180" t="s">
        <v>659</v>
      </c>
      <c r="C21" s="180"/>
      <c r="D21" s="71" t="s">
        <v>343</v>
      </c>
      <c r="E21" s="71">
        <v>1</v>
      </c>
      <c r="F21" s="68">
        <v>1322.6085599999999</v>
      </c>
      <c r="G21" s="20">
        <f t="shared" si="2"/>
        <v>1322.6085599999999</v>
      </c>
    </row>
    <row r="22" spans="1:7" ht="13.9" customHeight="1" x14ac:dyDescent="0.25">
      <c r="A22" s="25">
        <v>16</v>
      </c>
      <c r="B22" s="180" t="s">
        <v>655</v>
      </c>
      <c r="C22" s="180"/>
      <c r="D22" s="90" t="s">
        <v>343</v>
      </c>
      <c r="E22" s="90">
        <v>1</v>
      </c>
      <c r="F22" s="68">
        <v>172.51416</v>
      </c>
      <c r="G22" s="20">
        <f t="shared" ref="G22" si="3">E22*F22</f>
        <v>172.51416</v>
      </c>
    </row>
    <row r="23" spans="1:7" ht="13.9" customHeight="1" x14ac:dyDescent="0.25">
      <c r="A23" s="25">
        <v>17</v>
      </c>
      <c r="B23" s="180" t="s">
        <v>501</v>
      </c>
      <c r="C23" s="180"/>
      <c r="D23" s="71" t="s">
        <v>343</v>
      </c>
      <c r="E23" s="71">
        <v>1</v>
      </c>
      <c r="F23" s="20">
        <v>575.04719999999998</v>
      </c>
      <c r="G23" s="20">
        <f t="shared" si="2"/>
        <v>575.04719999999998</v>
      </c>
    </row>
    <row r="24" spans="1:7" ht="13.9" customHeight="1" x14ac:dyDescent="0.25">
      <c r="A24" s="25">
        <v>18</v>
      </c>
      <c r="B24" s="180" t="s">
        <v>464</v>
      </c>
      <c r="C24" s="180"/>
      <c r="D24" s="71" t="s">
        <v>343</v>
      </c>
      <c r="E24" s="71">
        <v>1</v>
      </c>
      <c r="F24" s="20">
        <v>805.06607999999994</v>
      </c>
      <c r="G24" s="20">
        <f t="shared" si="2"/>
        <v>805.06607999999994</v>
      </c>
    </row>
    <row r="25" spans="1:7" ht="13.9" customHeight="1" x14ac:dyDescent="0.25">
      <c r="A25" s="25">
        <v>19</v>
      </c>
      <c r="B25" s="180" t="s">
        <v>521</v>
      </c>
      <c r="C25" s="180"/>
      <c r="D25" s="71" t="s">
        <v>343</v>
      </c>
      <c r="E25" s="71">
        <v>25</v>
      </c>
      <c r="F25" s="20">
        <v>23.001887999999997</v>
      </c>
      <c r="G25" s="20">
        <f t="shared" si="0"/>
        <v>575.04719999999998</v>
      </c>
    </row>
    <row r="26" spans="1:7" ht="13.9" customHeight="1" x14ac:dyDescent="0.25">
      <c r="A26" s="25">
        <v>20</v>
      </c>
      <c r="B26" s="180" t="s">
        <v>668</v>
      </c>
      <c r="C26" s="180"/>
      <c r="D26" s="90" t="s">
        <v>343</v>
      </c>
      <c r="E26" s="90">
        <v>6</v>
      </c>
      <c r="F26" s="20">
        <v>115.00944</v>
      </c>
      <c r="G26" s="20">
        <f t="shared" ref="G26" si="4">E26*F26</f>
        <v>690.05664000000002</v>
      </c>
    </row>
    <row r="27" spans="1:7" ht="13.9" customHeight="1" x14ac:dyDescent="0.25">
      <c r="A27" s="25">
        <v>21</v>
      </c>
      <c r="B27" s="180" t="s">
        <v>463</v>
      </c>
      <c r="C27" s="180"/>
      <c r="D27" s="71" t="s">
        <v>343</v>
      </c>
      <c r="E27" s="71">
        <v>2</v>
      </c>
      <c r="F27" s="20">
        <v>2300.1887999999999</v>
      </c>
      <c r="G27" s="20">
        <f t="shared" si="0"/>
        <v>4600.3775999999998</v>
      </c>
    </row>
    <row r="28" spans="1:7" ht="13.9" customHeight="1" x14ac:dyDescent="0.25">
      <c r="A28" s="25">
        <v>22</v>
      </c>
      <c r="B28" s="180" t="s">
        <v>539</v>
      </c>
      <c r="C28" s="180"/>
      <c r="D28" s="71" t="s">
        <v>343</v>
      </c>
      <c r="E28" s="71">
        <v>2</v>
      </c>
      <c r="F28" s="20">
        <v>2300.1887999999999</v>
      </c>
      <c r="G28" s="20">
        <f t="shared" si="0"/>
        <v>4600.3775999999998</v>
      </c>
    </row>
    <row r="29" spans="1:7" ht="13.9" customHeight="1" x14ac:dyDescent="0.25">
      <c r="A29" s="25">
        <v>23</v>
      </c>
      <c r="B29" s="180" t="s">
        <v>537</v>
      </c>
      <c r="C29" s="180"/>
      <c r="D29" s="71" t="s">
        <v>343</v>
      </c>
      <c r="E29" s="71">
        <v>2</v>
      </c>
      <c r="F29" s="20">
        <v>345.02832000000001</v>
      </c>
      <c r="G29" s="20">
        <f t="shared" si="0"/>
        <v>690.05664000000002</v>
      </c>
    </row>
    <row r="30" spans="1:7" ht="13.9" customHeight="1" x14ac:dyDescent="0.25">
      <c r="A30" s="25">
        <v>24</v>
      </c>
      <c r="B30" s="180" t="s">
        <v>538</v>
      </c>
      <c r="C30" s="180"/>
      <c r="D30" s="71" t="s">
        <v>343</v>
      </c>
      <c r="E30" s="71">
        <v>2</v>
      </c>
      <c r="F30" s="20">
        <v>747.56135999999992</v>
      </c>
      <c r="G30" s="20">
        <f t="shared" si="0"/>
        <v>1495.1227199999998</v>
      </c>
    </row>
    <row r="31" spans="1:7" ht="13.9" customHeight="1" x14ac:dyDescent="0.25">
      <c r="A31" s="25">
        <v>25</v>
      </c>
      <c r="B31" s="180" t="s">
        <v>467</v>
      </c>
      <c r="C31" s="180"/>
      <c r="D31" s="71" t="s">
        <v>343</v>
      </c>
      <c r="E31" s="71">
        <v>3</v>
      </c>
      <c r="F31" s="20">
        <v>862.57079999999996</v>
      </c>
      <c r="G31" s="20">
        <f t="shared" si="0"/>
        <v>2587.7123999999999</v>
      </c>
    </row>
    <row r="32" spans="1:7" ht="13.9" customHeight="1" x14ac:dyDescent="0.25">
      <c r="A32" s="25">
        <v>26</v>
      </c>
      <c r="B32" s="180" t="s">
        <v>465</v>
      </c>
      <c r="C32" s="180"/>
      <c r="D32" s="71" t="s">
        <v>343</v>
      </c>
      <c r="E32" s="71">
        <v>2</v>
      </c>
      <c r="F32" s="20">
        <v>517.54247999999995</v>
      </c>
      <c r="G32" s="20">
        <f t="shared" si="0"/>
        <v>1035.0849599999999</v>
      </c>
    </row>
    <row r="33" spans="1:7" ht="15" x14ac:dyDescent="0.25">
      <c r="A33" s="25">
        <v>27</v>
      </c>
      <c r="B33" s="180" t="s">
        <v>522</v>
      </c>
      <c r="C33" s="180"/>
      <c r="D33" s="71" t="s">
        <v>343</v>
      </c>
      <c r="E33" s="71">
        <v>5</v>
      </c>
      <c r="F33" s="20">
        <v>92.00755199999999</v>
      </c>
      <c r="G33" s="20">
        <f t="shared" si="0"/>
        <v>460.03775999999993</v>
      </c>
    </row>
    <row r="34" spans="1:7" ht="13.9" customHeight="1" x14ac:dyDescent="0.25">
      <c r="A34" s="25">
        <v>28</v>
      </c>
      <c r="B34" s="180" t="s">
        <v>460</v>
      </c>
      <c r="C34" s="180"/>
      <c r="D34" s="71" t="s">
        <v>343</v>
      </c>
      <c r="E34" s="71">
        <v>5</v>
      </c>
      <c r="F34" s="20">
        <v>287.52359999999999</v>
      </c>
      <c r="G34" s="20">
        <f t="shared" si="0"/>
        <v>1437.6179999999999</v>
      </c>
    </row>
    <row r="35" spans="1:7" ht="13.9" customHeight="1" x14ac:dyDescent="0.25">
      <c r="A35" s="25">
        <v>29</v>
      </c>
      <c r="B35" s="180" t="s">
        <v>523</v>
      </c>
      <c r="C35" s="180"/>
      <c r="D35" s="71" t="s">
        <v>343</v>
      </c>
      <c r="E35" s="26">
        <v>5</v>
      </c>
      <c r="F35" s="27">
        <v>172.51416</v>
      </c>
      <c r="G35" s="27">
        <f t="shared" si="0"/>
        <v>862.57079999999996</v>
      </c>
    </row>
    <row r="36" spans="1:7" ht="13.9" customHeight="1" x14ac:dyDescent="0.25">
      <c r="A36" s="25">
        <v>30</v>
      </c>
      <c r="B36" s="181" t="s">
        <v>542</v>
      </c>
      <c r="C36" s="182"/>
      <c r="D36" s="71" t="s">
        <v>343</v>
      </c>
      <c r="E36" s="71">
        <v>2</v>
      </c>
      <c r="F36" s="20">
        <v>575.04719999999998</v>
      </c>
      <c r="G36" s="20">
        <f t="shared" si="0"/>
        <v>1150.0944</v>
      </c>
    </row>
    <row r="37" spans="1:7" ht="13.9" customHeight="1" x14ac:dyDescent="0.25">
      <c r="A37" s="25">
        <v>31</v>
      </c>
      <c r="B37" s="181" t="s">
        <v>673</v>
      </c>
      <c r="C37" s="182"/>
      <c r="D37" s="90" t="s">
        <v>343</v>
      </c>
      <c r="E37" s="90">
        <v>2</v>
      </c>
      <c r="F37" s="20">
        <v>977.58024</v>
      </c>
      <c r="G37" s="20">
        <f t="shared" ref="G37" si="5">E37*F37</f>
        <v>1955.16048</v>
      </c>
    </row>
    <row r="38" spans="1:7" ht="12.75" customHeight="1" x14ac:dyDescent="0.25">
      <c r="A38" s="25">
        <v>32</v>
      </c>
      <c r="B38" s="180" t="s">
        <v>457</v>
      </c>
      <c r="C38" s="180"/>
      <c r="D38" s="26" t="s">
        <v>343</v>
      </c>
      <c r="E38" s="26">
        <v>5</v>
      </c>
      <c r="F38" s="27">
        <v>345.02832000000001</v>
      </c>
      <c r="G38" s="27">
        <f t="shared" si="0"/>
        <v>1725.1415999999999</v>
      </c>
    </row>
    <row r="39" spans="1:7" ht="13.9" customHeight="1" x14ac:dyDescent="0.25">
      <c r="A39" s="25">
        <v>33</v>
      </c>
      <c r="B39" s="180" t="s">
        <v>468</v>
      </c>
      <c r="C39" s="180"/>
      <c r="D39" s="71" t="s">
        <v>341</v>
      </c>
      <c r="E39" s="71">
        <v>4</v>
      </c>
      <c r="F39" s="20">
        <v>460.03775999999999</v>
      </c>
      <c r="G39" s="20">
        <f t="shared" si="0"/>
        <v>1840.15104</v>
      </c>
    </row>
    <row r="40" spans="1:7" ht="13.9" customHeight="1" x14ac:dyDescent="0.25">
      <c r="A40" s="25">
        <v>34</v>
      </c>
      <c r="B40" s="180" t="s">
        <v>672</v>
      </c>
      <c r="C40" s="180"/>
      <c r="D40" s="90" t="s">
        <v>341</v>
      </c>
      <c r="E40" s="90">
        <v>1</v>
      </c>
      <c r="F40" s="20">
        <v>230.01888</v>
      </c>
      <c r="G40" s="20">
        <f t="shared" ref="G40" si="6">E40*F40</f>
        <v>230.01888</v>
      </c>
    </row>
    <row r="41" spans="1:7" ht="13.9" customHeight="1" x14ac:dyDescent="0.25">
      <c r="A41" s="25">
        <v>35</v>
      </c>
      <c r="B41" s="180" t="s">
        <v>670</v>
      </c>
      <c r="C41" s="180"/>
      <c r="D41" s="90" t="s">
        <v>343</v>
      </c>
      <c r="E41" s="90">
        <v>6</v>
      </c>
      <c r="F41" s="20">
        <v>46.003775999999995</v>
      </c>
      <c r="G41" s="20">
        <f t="shared" ref="G41" si="7">E41*F41</f>
        <v>276.02265599999998</v>
      </c>
    </row>
    <row r="42" spans="1:7" ht="15" x14ac:dyDescent="0.25">
      <c r="A42" s="25">
        <v>36</v>
      </c>
      <c r="B42" s="180" t="s">
        <v>525</v>
      </c>
      <c r="C42" s="180"/>
      <c r="D42" s="71" t="s">
        <v>343</v>
      </c>
      <c r="E42" s="71">
        <v>10</v>
      </c>
      <c r="F42" s="20">
        <v>207.01699199999999</v>
      </c>
      <c r="G42" s="20">
        <f>E42*F42</f>
        <v>2070.1699199999998</v>
      </c>
    </row>
    <row r="43" spans="1:7" ht="14.25" customHeight="1" x14ac:dyDescent="0.25">
      <c r="A43" s="25">
        <v>37</v>
      </c>
      <c r="B43" s="180" t="s">
        <v>344</v>
      </c>
      <c r="C43" s="180"/>
      <c r="D43" s="71" t="s">
        <v>343</v>
      </c>
      <c r="E43" s="71">
        <v>5</v>
      </c>
      <c r="F43" s="20">
        <v>1643.8134959999998</v>
      </c>
      <c r="G43" s="20">
        <f t="shared" si="0"/>
        <v>8219.0674799999979</v>
      </c>
    </row>
    <row r="44" spans="1:7" ht="13.9" customHeight="1" x14ac:dyDescent="0.25">
      <c r="A44" s="25">
        <v>38</v>
      </c>
      <c r="B44" s="180" t="s">
        <v>674</v>
      </c>
      <c r="C44" s="180"/>
      <c r="D44" s="71" t="s">
        <v>343</v>
      </c>
      <c r="E44" s="71">
        <v>3</v>
      </c>
      <c r="F44" s="20">
        <v>287.52359999999999</v>
      </c>
      <c r="G44" s="20">
        <f>E44*F44</f>
        <v>862.57079999999996</v>
      </c>
    </row>
    <row r="45" spans="1:7" ht="31.9" customHeight="1" x14ac:dyDescent="0.25">
      <c r="A45" s="25">
        <v>39</v>
      </c>
      <c r="B45" s="180" t="s">
        <v>677</v>
      </c>
      <c r="C45" s="180"/>
      <c r="D45" s="90" t="s">
        <v>343</v>
      </c>
      <c r="E45" s="90">
        <v>25</v>
      </c>
      <c r="F45" s="20">
        <v>414.03398399999998</v>
      </c>
      <c r="G45" s="20">
        <f>E45*F45</f>
        <v>10350.8496</v>
      </c>
    </row>
    <row r="46" spans="1:7" ht="15" x14ac:dyDescent="0.25">
      <c r="A46" s="25">
        <v>40</v>
      </c>
      <c r="B46" s="180" t="s">
        <v>524</v>
      </c>
      <c r="C46" s="180"/>
      <c r="D46" s="71" t="s">
        <v>343</v>
      </c>
      <c r="E46" s="71">
        <v>5</v>
      </c>
      <c r="F46" s="20">
        <v>172.51416</v>
      </c>
      <c r="G46" s="20">
        <f>E46*F46</f>
        <v>862.57079999999996</v>
      </c>
    </row>
    <row r="47" spans="1:7" ht="15" x14ac:dyDescent="0.25">
      <c r="A47" s="25">
        <v>41</v>
      </c>
      <c r="B47" s="180" t="s">
        <v>675</v>
      </c>
      <c r="C47" s="180"/>
      <c r="D47" s="90" t="s">
        <v>343</v>
      </c>
      <c r="E47" s="90">
        <v>4</v>
      </c>
      <c r="F47" s="20">
        <v>273</v>
      </c>
      <c r="G47" s="20">
        <f t="shared" ref="G47" si="8">E47*F47</f>
        <v>1092</v>
      </c>
    </row>
    <row r="48" spans="1:7" ht="15" x14ac:dyDescent="0.25">
      <c r="A48" s="25">
        <v>42</v>
      </c>
      <c r="B48" s="180" t="s">
        <v>676</v>
      </c>
      <c r="C48" s="180"/>
      <c r="D48" s="90" t="s">
        <v>343</v>
      </c>
      <c r="E48" s="90">
        <v>4</v>
      </c>
      <c r="F48" s="20">
        <v>287.52359999999999</v>
      </c>
      <c r="G48" s="20">
        <f t="shared" ref="G48" si="9">E48*F48</f>
        <v>1150.0944</v>
      </c>
    </row>
    <row r="49" spans="1:7" ht="15" x14ac:dyDescent="0.25">
      <c r="A49" s="25">
        <v>43</v>
      </c>
      <c r="B49" s="180" t="s">
        <v>502</v>
      </c>
      <c r="C49" s="180"/>
      <c r="D49" s="71" t="s">
        <v>343</v>
      </c>
      <c r="E49" s="71">
        <v>2</v>
      </c>
      <c r="F49" s="20">
        <v>632.55192</v>
      </c>
      <c r="G49" s="20">
        <f t="shared" si="0"/>
        <v>1265.10384</v>
      </c>
    </row>
    <row r="50" spans="1:7" ht="13.9" customHeight="1" x14ac:dyDescent="0.25">
      <c r="A50" s="25">
        <v>44</v>
      </c>
      <c r="B50" s="180" t="s">
        <v>662</v>
      </c>
      <c r="C50" s="180"/>
      <c r="D50" s="71" t="s">
        <v>339</v>
      </c>
      <c r="E50" s="71">
        <v>50</v>
      </c>
      <c r="F50" s="20">
        <v>69.005663999999996</v>
      </c>
      <c r="G50" s="20">
        <f>E50*F50</f>
        <v>3450.2831999999999</v>
      </c>
    </row>
    <row r="51" spans="1:7" ht="13.9" customHeight="1" x14ac:dyDescent="0.25">
      <c r="A51" s="25">
        <v>45</v>
      </c>
      <c r="B51" s="180" t="s">
        <v>666</v>
      </c>
      <c r="C51" s="180"/>
      <c r="D51" s="90" t="s">
        <v>339</v>
      </c>
      <c r="E51" s="90">
        <v>10</v>
      </c>
      <c r="F51" s="20">
        <v>92.00755199999999</v>
      </c>
      <c r="G51" s="20">
        <f t="shared" ref="G51" si="10">E51*F51</f>
        <v>920.07551999999987</v>
      </c>
    </row>
    <row r="52" spans="1:7" ht="13.9" customHeight="1" x14ac:dyDescent="0.25">
      <c r="A52" s="25">
        <v>46</v>
      </c>
      <c r="B52" s="180" t="s">
        <v>780</v>
      </c>
      <c r="C52" s="180"/>
      <c r="D52" s="139" t="s">
        <v>339</v>
      </c>
      <c r="E52" s="139">
        <v>20</v>
      </c>
      <c r="F52" s="20">
        <v>88</v>
      </c>
      <c r="G52" s="20">
        <f>E52*F52</f>
        <v>1760</v>
      </c>
    </row>
    <row r="53" spans="1:7" ht="15" customHeight="1" x14ac:dyDescent="0.25">
      <c r="A53" s="25">
        <v>47</v>
      </c>
      <c r="B53" s="180" t="s">
        <v>663</v>
      </c>
      <c r="C53" s="180"/>
      <c r="D53" s="71" t="s">
        <v>343</v>
      </c>
      <c r="E53" s="67">
        <v>100</v>
      </c>
      <c r="F53" s="68">
        <v>34.502831999999998</v>
      </c>
      <c r="G53" s="20">
        <f>E53*F53</f>
        <v>3450.2831999999999</v>
      </c>
    </row>
    <row r="54" spans="1:7" ht="15" customHeight="1" x14ac:dyDescent="0.25">
      <c r="A54" s="25">
        <v>48</v>
      </c>
      <c r="B54" s="180" t="s">
        <v>664</v>
      </c>
      <c r="C54" s="180"/>
      <c r="D54" s="71" t="s">
        <v>343</v>
      </c>
      <c r="E54" s="67">
        <v>100</v>
      </c>
      <c r="F54" s="68">
        <v>46.003775999999995</v>
      </c>
      <c r="G54" s="20">
        <f>E54*F54</f>
        <v>4600.3775999999998</v>
      </c>
    </row>
    <row r="55" spans="1:7" ht="15" customHeight="1" x14ac:dyDescent="0.25">
      <c r="A55" s="25">
        <v>49</v>
      </c>
      <c r="B55" s="179" t="s">
        <v>665</v>
      </c>
      <c r="C55" s="179"/>
      <c r="D55" s="67" t="s">
        <v>343</v>
      </c>
      <c r="E55" s="67">
        <v>20</v>
      </c>
      <c r="F55" s="68">
        <v>11.500943999999999</v>
      </c>
      <c r="G55" s="20">
        <f>E55*F55</f>
        <v>230.01887999999997</v>
      </c>
    </row>
    <row r="56" spans="1:7" ht="15" x14ac:dyDescent="0.25">
      <c r="A56" s="25">
        <v>50</v>
      </c>
      <c r="B56" s="181" t="s">
        <v>658</v>
      </c>
      <c r="C56" s="190"/>
      <c r="D56" s="71" t="s">
        <v>343</v>
      </c>
      <c r="E56" s="71">
        <v>4</v>
      </c>
      <c r="F56" s="20">
        <v>425.53492799999998</v>
      </c>
      <c r="G56" s="20">
        <f>E56*F56</f>
        <v>1702.1397119999999</v>
      </c>
    </row>
    <row r="57" spans="1:7" ht="13.9" customHeight="1" x14ac:dyDescent="0.25">
      <c r="A57" s="25">
        <v>51</v>
      </c>
      <c r="B57" s="180" t="s">
        <v>660</v>
      </c>
      <c r="C57" s="180"/>
      <c r="D57" s="71" t="s">
        <v>343</v>
      </c>
      <c r="E57" s="71">
        <v>4</v>
      </c>
      <c r="F57" s="20">
        <v>241.51982399999997</v>
      </c>
      <c r="G57" s="20">
        <f t="shared" si="0"/>
        <v>966.07929599999989</v>
      </c>
    </row>
    <row r="58" spans="1:7" ht="15" x14ac:dyDescent="0.25">
      <c r="A58" s="25">
        <v>52</v>
      </c>
      <c r="B58" s="181" t="s">
        <v>657</v>
      </c>
      <c r="C58" s="190"/>
      <c r="D58" s="90" t="s">
        <v>343</v>
      </c>
      <c r="E58" s="90">
        <v>2</v>
      </c>
      <c r="F58" s="20">
        <v>149.512272</v>
      </c>
      <c r="G58" s="20">
        <f t="shared" ref="G58" si="11">E58*F58</f>
        <v>299.02454399999999</v>
      </c>
    </row>
    <row r="59" spans="1:7" ht="15" x14ac:dyDescent="0.25">
      <c r="A59" s="25">
        <v>53</v>
      </c>
      <c r="B59" s="181" t="s">
        <v>507</v>
      </c>
      <c r="C59" s="190"/>
      <c r="D59" s="71" t="s">
        <v>343</v>
      </c>
      <c r="E59" s="71">
        <v>3</v>
      </c>
      <c r="F59" s="20">
        <v>115.00944</v>
      </c>
      <c r="G59" s="20">
        <f t="shared" si="0"/>
        <v>345.02832000000001</v>
      </c>
    </row>
    <row r="60" spans="1:7" ht="13.9" customHeight="1" x14ac:dyDescent="0.25">
      <c r="A60" s="25">
        <v>54</v>
      </c>
      <c r="B60" s="184" t="s">
        <v>661</v>
      </c>
      <c r="C60" s="185"/>
      <c r="D60" s="67" t="s">
        <v>345</v>
      </c>
      <c r="E60" s="69">
        <v>10</v>
      </c>
      <c r="F60" s="70">
        <v>149.512272</v>
      </c>
      <c r="G60" s="27">
        <f t="shared" si="0"/>
        <v>1495.1227199999998</v>
      </c>
    </row>
    <row r="61" spans="1:7" ht="13.9" customHeight="1" x14ac:dyDescent="0.25">
      <c r="A61" s="25">
        <v>55</v>
      </c>
      <c r="B61" s="186" t="s">
        <v>681</v>
      </c>
      <c r="C61" s="187"/>
      <c r="D61" s="67" t="s">
        <v>345</v>
      </c>
      <c r="E61" s="69">
        <v>10</v>
      </c>
      <c r="F61" s="70">
        <v>23.001887999999997</v>
      </c>
      <c r="G61" s="27">
        <f>E61*F61</f>
        <v>230.01887999999997</v>
      </c>
    </row>
    <row r="62" spans="1:7" ht="15" x14ac:dyDescent="0.25">
      <c r="A62" s="25">
        <v>56</v>
      </c>
      <c r="B62" s="186" t="s">
        <v>680</v>
      </c>
      <c r="C62" s="187"/>
      <c r="D62" s="67" t="s">
        <v>345</v>
      </c>
      <c r="E62" s="69">
        <v>10</v>
      </c>
      <c r="F62" s="70">
        <v>34.502831999999998</v>
      </c>
      <c r="G62" s="27">
        <f t="shared" si="0"/>
        <v>345.02832000000001</v>
      </c>
    </row>
    <row r="63" spans="1:7" ht="15" x14ac:dyDescent="0.25">
      <c r="A63" s="25">
        <v>57</v>
      </c>
      <c r="B63" s="186" t="s">
        <v>500</v>
      </c>
      <c r="C63" s="187"/>
      <c r="D63" s="67" t="s">
        <v>345</v>
      </c>
      <c r="E63" s="69">
        <v>10</v>
      </c>
      <c r="F63" s="70">
        <v>46.003775999999995</v>
      </c>
      <c r="G63" s="27">
        <f t="shared" si="0"/>
        <v>460.03775999999993</v>
      </c>
    </row>
    <row r="64" spans="1:7" ht="13.9" customHeight="1" x14ac:dyDescent="0.25">
      <c r="A64" s="25">
        <v>58</v>
      </c>
      <c r="B64" s="188" t="s">
        <v>682</v>
      </c>
      <c r="C64" s="189"/>
      <c r="D64" s="67" t="s">
        <v>343</v>
      </c>
      <c r="E64" s="67">
        <v>1</v>
      </c>
      <c r="F64" s="68">
        <v>575.04719999999998</v>
      </c>
      <c r="G64" s="20">
        <f t="shared" si="0"/>
        <v>575.04719999999998</v>
      </c>
    </row>
    <row r="65" spans="1:7" ht="13.9" customHeight="1" x14ac:dyDescent="0.25">
      <c r="A65" s="25">
        <v>59</v>
      </c>
      <c r="B65" s="180" t="s">
        <v>505</v>
      </c>
      <c r="C65" s="180"/>
      <c r="D65" s="71" t="s">
        <v>343</v>
      </c>
      <c r="E65" s="71">
        <v>1</v>
      </c>
      <c r="F65" s="20">
        <v>230.01888</v>
      </c>
      <c r="G65" s="20">
        <f t="shared" si="0"/>
        <v>230.01888</v>
      </c>
    </row>
    <row r="66" spans="1:7" ht="13.9" customHeight="1" x14ac:dyDescent="0.25">
      <c r="A66" s="25">
        <v>60</v>
      </c>
      <c r="B66" s="180" t="s">
        <v>461</v>
      </c>
      <c r="C66" s="180"/>
      <c r="D66" s="71" t="s">
        <v>343</v>
      </c>
      <c r="E66" s="71">
        <v>1</v>
      </c>
      <c r="F66" s="20">
        <v>575.04719999999998</v>
      </c>
      <c r="G66" s="20">
        <f t="shared" si="0"/>
        <v>575.04719999999998</v>
      </c>
    </row>
    <row r="67" spans="1:7" ht="13.9" customHeight="1" x14ac:dyDescent="0.25">
      <c r="A67" s="25">
        <v>61</v>
      </c>
      <c r="B67" s="180" t="s">
        <v>698</v>
      </c>
      <c r="C67" s="180"/>
      <c r="D67" s="90" t="s">
        <v>343</v>
      </c>
      <c r="E67" s="90">
        <v>1</v>
      </c>
      <c r="F67" s="20">
        <v>299.02454399999999</v>
      </c>
      <c r="G67" s="20">
        <f t="shared" ref="G67" si="12">E67*F67</f>
        <v>299.02454399999999</v>
      </c>
    </row>
    <row r="68" spans="1:7" ht="13.9" customHeight="1" x14ac:dyDescent="0.25">
      <c r="A68" s="25">
        <v>62</v>
      </c>
      <c r="B68" s="180" t="s">
        <v>697</v>
      </c>
      <c r="C68" s="180"/>
      <c r="D68" s="91" t="s">
        <v>343</v>
      </c>
      <c r="E68" s="91">
        <v>1</v>
      </c>
      <c r="F68" s="20">
        <v>1736.642544</v>
      </c>
      <c r="G68" s="20">
        <f t="shared" ref="G68" si="13">E68*F68</f>
        <v>1736.642544</v>
      </c>
    </row>
    <row r="69" spans="1:7" ht="13.9" customHeight="1" x14ac:dyDescent="0.25">
      <c r="A69" s="25">
        <v>63</v>
      </c>
      <c r="B69" s="180" t="s">
        <v>669</v>
      </c>
      <c r="C69" s="180"/>
      <c r="D69" s="90" t="s">
        <v>343</v>
      </c>
      <c r="E69" s="90">
        <v>1</v>
      </c>
      <c r="F69" s="20">
        <v>517.54247999999995</v>
      </c>
      <c r="G69" s="20">
        <f t="shared" ref="G69" si="14">E69*F69</f>
        <v>517.54247999999995</v>
      </c>
    </row>
    <row r="70" spans="1:7" ht="13.9" customHeight="1" x14ac:dyDescent="0.25">
      <c r="A70" s="25">
        <v>64</v>
      </c>
      <c r="B70" s="180" t="s">
        <v>459</v>
      </c>
      <c r="C70" s="180"/>
      <c r="D70" s="71" t="s">
        <v>343</v>
      </c>
      <c r="E70" s="71">
        <v>1</v>
      </c>
      <c r="F70" s="20">
        <v>575.04719999999998</v>
      </c>
      <c r="G70" s="20">
        <f t="shared" si="0"/>
        <v>575.04719999999998</v>
      </c>
    </row>
    <row r="71" spans="1:7" s="22" customFormat="1" ht="15" x14ac:dyDescent="0.25">
      <c r="A71" s="25">
        <v>65</v>
      </c>
      <c r="B71" s="196" t="s">
        <v>683</v>
      </c>
      <c r="C71" s="196"/>
      <c r="D71" s="23" t="s">
        <v>343</v>
      </c>
      <c r="E71" s="23">
        <v>3</v>
      </c>
      <c r="F71" s="21">
        <v>368.03020799999996</v>
      </c>
      <c r="G71" s="21">
        <f t="shared" si="0"/>
        <v>1104.0906239999999</v>
      </c>
    </row>
    <row r="72" spans="1:7" s="22" customFormat="1" ht="15" x14ac:dyDescent="0.25">
      <c r="A72" s="25">
        <v>66</v>
      </c>
      <c r="B72" s="196" t="s">
        <v>684</v>
      </c>
      <c r="C72" s="196"/>
      <c r="D72" s="23" t="s">
        <v>341</v>
      </c>
      <c r="E72" s="23">
        <v>15</v>
      </c>
      <c r="F72" s="21">
        <v>23.001887999999997</v>
      </c>
      <c r="G72" s="21">
        <f t="shared" si="0"/>
        <v>345.02831999999995</v>
      </c>
    </row>
    <row r="73" spans="1:7" s="22" customFormat="1" ht="15" x14ac:dyDescent="0.25">
      <c r="A73" s="25">
        <v>67</v>
      </c>
      <c r="B73" s="183" t="s">
        <v>685</v>
      </c>
      <c r="C73" s="183"/>
      <c r="D73" s="23" t="s">
        <v>339</v>
      </c>
      <c r="E73" s="23">
        <v>4</v>
      </c>
      <c r="F73" s="21">
        <v>437.03587199999993</v>
      </c>
      <c r="G73" s="21">
        <f t="shared" si="0"/>
        <v>1748.1434879999997</v>
      </c>
    </row>
    <row r="74" spans="1:7" s="22" customFormat="1" ht="17.100000000000001" customHeight="1" x14ac:dyDescent="0.25">
      <c r="A74" s="25">
        <v>68</v>
      </c>
      <c r="B74" s="183" t="s">
        <v>667</v>
      </c>
      <c r="C74" s="183"/>
      <c r="D74" s="23" t="s">
        <v>343</v>
      </c>
      <c r="E74" s="23">
        <v>10</v>
      </c>
      <c r="F74" s="21">
        <v>103.50849599999999</v>
      </c>
      <c r="G74" s="21">
        <f t="shared" ref="G74" si="15">E74*F74</f>
        <v>1035.0849599999999</v>
      </c>
    </row>
    <row r="75" spans="1:7" s="22" customFormat="1" ht="15" x14ac:dyDescent="0.25">
      <c r="A75" s="25">
        <v>69</v>
      </c>
      <c r="B75" s="196" t="s">
        <v>686</v>
      </c>
      <c r="C75" s="196"/>
      <c r="D75" s="23" t="s">
        <v>341</v>
      </c>
      <c r="E75" s="23">
        <v>5</v>
      </c>
      <c r="F75" s="21">
        <v>92.00755199999999</v>
      </c>
      <c r="G75" s="21">
        <f t="shared" si="0"/>
        <v>460.03775999999993</v>
      </c>
    </row>
    <row r="76" spans="1:7" s="22" customFormat="1" ht="15" x14ac:dyDescent="0.25">
      <c r="A76" s="25">
        <v>70</v>
      </c>
      <c r="B76" s="196" t="s">
        <v>526</v>
      </c>
      <c r="C76" s="196"/>
      <c r="D76" s="23" t="s">
        <v>341</v>
      </c>
      <c r="E76" s="23">
        <v>10</v>
      </c>
      <c r="F76" s="21">
        <v>23.001887999999997</v>
      </c>
      <c r="G76" s="21">
        <f t="shared" si="0"/>
        <v>230.01887999999997</v>
      </c>
    </row>
    <row r="77" spans="1:7" s="22" customFormat="1" ht="28.5" customHeight="1" x14ac:dyDescent="0.25">
      <c r="A77" s="25">
        <v>71</v>
      </c>
      <c r="B77" s="196" t="s">
        <v>527</v>
      </c>
      <c r="C77" s="196"/>
      <c r="D77" s="23" t="s">
        <v>341</v>
      </c>
      <c r="E77" s="23">
        <v>6</v>
      </c>
      <c r="F77" s="21">
        <v>115.00944</v>
      </c>
      <c r="G77" s="21">
        <f t="shared" si="0"/>
        <v>690.05664000000002</v>
      </c>
    </row>
    <row r="78" spans="1:7" s="22" customFormat="1" ht="28.5" customHeight="1" x14ac:dyDescent="0.25">
      <c r="A78" s="25">
        <v>72</v>
      </c>
      <c r="B78" s="196" t="s">
        <v>540</v>
      </c>
      <c r="C78" s="196"/>
      <c r="D78" s="23" t="s">
        <v>341</v>
      </c>
      <c r="E78" s="23">
        <v>3</v>
      </c>
      <c r="F78" s="21">
        <v>9200.7551999999996</v>
      </c>
      <c r="G78" s="21">
        <f t="shared" si="0"/>
        <v>27602.265599999999</v>
      </c>
    </row>
    <row r="79" spans="1:7" ht="13.9" customHeight="1" x14ac:dyDescent="0.25">
      <c r="A79" s="25">
        <v>73</v>
      </c>
      <c r="B79" s="180" t="s">
        <v>466</v>
      </c>
      <c r="C79" s="180"/>
      <c r="D79" s="71" t="s">
        <v>343</v>
      </c>
      <c r="E79" s="71">
        <v>1</v>
      </c>
      <c r="F79" s="20">
        <v>862.57079999999996</v>
      </c>
      <c r="G79" s="20">
        <f>E79*F79</f>
        <v>862.57079999999996</v>
      </c>
    </row>
    <row r="80" spans="1:7" ht="15" x14ac:dyDescent="0.25">
      <c r="A80" s="25">
        <v>74</v>
      </c>
      <c r="B80" s="180" t="s">
        <v>688</v>
      </c>
      <c r="C80" s="180"/>
      <c r="D80" s="71" t="s">
        <v>343</v>
      </c>
      <c r="E80" s="71">
        <v>4</v>
      </c>
      <c r="F80" s="20">
        <v>345.02832000000001</v>
      </c>
      <c r="G80" s="20">
        <f>E80*F80</f>
        <v>1380.11328</v>
      </c>
    </row>
    <row r="81" spans="1:7" ht="15" x14ac:dyDescent="0.25">
      <c r="A81" s="25">
        <v>75</v>
      </c>
      <c r="B81" s="180" t="s">
        <v>687</v>
      </c>
      <c r="C81" s="180"/>
      <c r="D81" s="71" t="s">
        <v>343</v>
      </c>
      <c r="E81" s="71">
        <v>10</v>
      </c>
      <c r="F81" s="20">
        <v>126.51038399999999</v>
      </c>
      <c r="G81" s="20">
        <f t="shared" si="0"/>
        <v>1265.1038399999998</v>
      </c>
    </row>
    <row r="82" spans="1:7" ht="15" x14ac:dyDescent="0.25">
      <c r="A82" s="25">
        <v>76</v>
      </c>
      <c r="B82" s="180" t="s">
        <v>346</v>
      </c>
      <c r="C82" s="180"/>
      <c r="D82" s="71" t="s">
        <v>343</v>
      </c>
      <c r="E82" s="71">
        <v>5</v>
      </c>
      <c r="F82" s="20">
        <v>253.02076799999998</v>
      </c>
      <c r="G82" s="20">
        <f t="shared" si="0"/>
        <v>1265.1038399999998</v>
      </c>
    </row>
    <row r="83" spans="1:7" ht="15" x14ac:dyDescent="0.25">
      <c r="A83" s="25">
        <v>77</v>
      </c>
      <c r="B83" s="195" t="s">
        <v>691</v>
      </c>
      <c r="C83" s="195"/>
      <c r="D83" s="91" t="s">
        <v>343</v>
      </c>
      <c r="E83" s="91">
        <v>6</v>
      </c>
      <c r="F83" s="20">
        <v>92.00755199999999</v>
      </c>
      <c r="G83" s="20">
        <f t="shared" ref="G83" si="16">E83*F83</f>
        <v>552.04531199999997</v>
      </c>
    </row>
    <row r="84" spans="1:7" ht="15" x14ac:dyDescent="0.25">
      <c r="A84" s="25">
        <v>78</v>
      </c>
      <c r="B84" s="195" t="s">
        <v>695</v>
      </c>
      <c r="C84" s="195"/>
      <c r="D84" s="71" t="s">
        <v>343</v>
      </c>
      <c r="E84" s="71">
        <v>20</v>
      </c>
      <c r="F84" s="20">
        <v>218.51793599999996</v>
      </c>
      <c r="G84" s="20">
        <f>E84*F84</f>
        <v>4370.3587199999993</v>
      </c>
    </row>
    <row r="85" spans="1:7" ht="15" x14ac:dyDescent="0.25">
      <c r="A85" s="25">
        <v>79</v>
      </c>
      <c r="B85" s="195" t="s">
        <v>694</v>
      </c>
      <c r="C85" s="195"/>
      <c r="D85" s="91" t="s">
        <v>343</v>
      </c>
      <c r="E85" s="91">
        <v>3</v>
      </c>
      <c r="F85" s="20">
        <v>322.02643199999994</v>
      </c>
      <c r="G85" s="20">
        <f>E85*F85</f>
        <v>966.07929599999989</v>
      </c>
    </row>
    <row r="86" spans="1:7" ht="15" x14ac:dyDescent="0.25">
      <c r="A86" s="25">
        <v>80</v>
      </c>
      <c r="B86" s="195" t="s">
        <v>693</v>
      </c>
      <c r="C86" s="195"/>
      <c r="D86" s="91" t="s">
        <v>343</v>
      </c>
      <c r="E86" s="91">
        <v>14</v>
      </c>
      <c r="F86" s="20">
        <v>253.02076799999998</v>
      </c>
      <c r="G86" s="20">
        <f t="shared" ref="G86" si="17">E86*F86</f>
        <v>3542.2907519999999</v>
      </c>
    </row>
    <row r="87" spans="1:7" ht="15" x14ac:dyDescent="0.25">
      <c r="A87" s="25">
        <v>81</v>
      </c>
      <c r="B87" s="181" t="s">
        <v>690</v>
      </c>
      <c r="C87" s="182"/>
      <c r="D87" s="71" t="s">
        <v>343</v>
      </c>
      <c r="E87" s="71">
        <v>2</v>
      </c>
      <c r="F87" s="20">
        <v>632.55192</v>
      </c>
      <c r="G87" s="20">
        <f t="shared" si="0"/>
        <v>1265.10384</v>
      </c>
    </row>
    <row r="88" spans="1:7" ht="15" x14ac:dyDescent="0.25">
      <c r="A88" s="25">
        <v>82</v>
      </c>
      <c r="B88" s="181" t="s">
        <v>689</v>
      </c>
      <c r="C88" s="182"/>
      <c r="D88" s="71" t="s">
        <v>343</v>
      </c>
      <c r="E88" s="71">
        <v>2</v>
      </c>
      <c r="F88" s="20">
        <v>517.54247999999995</v>
      </c>
      <c r="G88" s="20">
        <f t="shared" si="0"/>
        <v>1035.0849599999999</v>
      </c>
    </row>
    <row r="89" spans="1:7" ht="15" x14ac:dyDescent="0.25">
      <c r="A89" s="25">
        <v>83</v>
      </c>
      <c r="B89" s="180" t="s">
        <v>544</v>
      </c>
      <c r="C89" s="180"/>
      <c r="D89" s="71" t="s">
        <v>343</v>
      </c>
      <c r="E89" s="71">
        <v>2</v>
      </c>
      <c r="F89" s="20">
        <v>287.52359999999999</v>
      </c>
      <c r="G89" s="20">
        <f t="shared" si="0"/>
        <v>575.04719999999998</v>
      </c>
    </row>
    <row r="90" spans="1:7" ht="15" x14ac:dyDescent="0.25">
      <c r="A90" s="25">
        <v>84</v>
      </c>
      <c r="B90" s="180" t="s">
        <v>692</v>
      </c>
      <c r="C90" s="180"/>
      <c r="D90" s="71" t="s">
        <v>343</v>
      </c>
      <c r="E90" s="71">
        <v>10</v>
      </c>
      <c r="F90" s="20">
        <v>92.00755199999999</v>
      </c>
      <c r="G90" s="20">
        <f t="shared" si="0"/>
        <v>920.07551999999987</v>
      </c>
    </row>
    <row r="91" spans="1:7" ht="15" x14ac:dyDescent="0.25">
      <c r="A91" s="25">
        <v>85</v>
      </c>
      <c r="B91" s="180" t="s">
        <v>528</v>
      </c>
      <c r="C91" s="180"/>
      <c r="D91" s="71" t="s">
        <v>343</v>
      </c>
      <c r="E91" s="71">
        <v>25</v>
      </c>
      <c r="F91" s="20">
        <v>69.005663999999996</v>
      </c>
      <c r="G91" s="20">
        <f>E91*F91</f>
        <v>1725.1415999999999</v>
      </c>
    </row>
    <row r="92" spans="1:7" ht="15" x14ac:dyDescent="0.25">
      <c r="A92" s="25">
        <v>86</v>
      </c>
      <c r="B92" s="180" t="s">
        <v>506</v>
      </c>
      <c r="C92" s="180"/>
      <c r="D92" s="71" t="s">
        <v>343</v>
      </c>
      <c r="E92" s="71">
        <v>2</v>
      </c>
      <c r="F92" s="20">
        <v>253.02076799999998</v>
      </c>
      <c r="G92" s="20">
        <f t="shared" si="0"/>
        <v>506.04153599999995</v>
      </c>
    </row>
    <row r="93" spans="1:7" ht="15" x14ac:dyDescent="0.25">
      <c r="A93" s="25">
        <v>87</v>
      </c>
      <c r="B93" s="180" t="s">
        <v>678</v>
      </c>
      <c r="C93" s="180"/>
      <c r="D93" s="90" t="s">
        <v>343</v>
      </c>
      <c r="E93" s="90">
        <v>2</v>
      </c>
      <c r="F93" s="20">
        <v>161.01321599999997</v>
      </c>
      <c r="G93" s="20">
        <f t="shared" ref="G93" si="18">E93*F93</f>
        <v>322.02643199999994</v>
      </c>
    </row>
    <row r="94" spans="1:7" ht="13.9" customHeight="1" x14ac:dyDescent="0.25">
      <c r="A94" s="25">
        <v>88</v>
      </c>
      <c r="B94" s="180" t="s">
        <v>498</v>
      </c>
      <c r="C94" s="180"/>
      <c r="D94" s="71" t="s">
        <v>343</v>
      </c>
      <c r="E94" s="71">
        <v>1</v>
      </c>
      <c r="F94" s="20">
        <v>460.03775999999999</v>
      </c>
      <c r="G94" s="20">
        <f>E94*F94</f>
        <v>460.03775999999999</v>
      </c>
    </row>
    <row r="95" spans="1:7" ht="13.9" customHeight="1" x14ac:dyDescent="0.25">
      <c r="A95" s="25">
        <v>89</v>
      </c>
      <c r="B95" s="180" t="s">
        <v>499</v>
      </c>
      <c r="C95" s="180"/>
      <c r="D95" s="71" t="s">
        <v>343</v>
      </c>
      <c r="E95" s="71">
        <v>1</v>
      </c>
      <c r="F95" s="20">
        <v>575.04719999999998</v>
      </c>
      <c r="G95" s="20">
        <f t="shared" ref="G95:G98" si="19">E95*F95</f>
        <v>575.04719999999998</v>
      </c>
    </row>
    <row r="96" spans="1:7" ht="13.9" customHeight="1" x14ac:dyDescent="0.25">
      <c r="A96" s="25">
        <v>90</v>
      </c>
      <c r="B96" s="180" t="s">
        <v>458</v>
      </c>
      <c r="C96" s="180"/>
      <c r="D96" s="71" t="s">
        <v>343</v>
      </c>
      <c r="E96" s="71">
        <v>1</v>
      </c>
      <c r="F96" s="20">
        <v>368.03020799999996</v>
      </c>
      <c r="G96" s="20">
        <f>E96*F96</f>
        <v>368.03020799999996</v>
      </c>
    </row>
    <row r="97" spans="1:7" ht="13.9" customHeight="1" x14ac:dyDescent="0.25">
      <c r="A97" s="25">
        <v>91</v>
      </c>
      <c r="B97" s="180" t="s">
        <v>529</v>
      </c>
      <c r="C97" s="180"/>
      <c r="D97" s="71" t="s">
        <v>343</v>
      </c>
      <c r="E97" s="71">
        <v>1</v>
      </c>
      <c r="F97" s="64">
        <v>575.04719999999998</v>
      </c>
      <c r="G97" s="20">
        <f t="shared" si="19"/>
        <v>575.04719999999998</v>
      </c>
    </row>
    <row r="98" spans="1:7" ht="13.9" customHeight="1" x14ac:dyDescent="0.25">
      <c r="A98" s="25">
        <v>92</v>
      </c>
      <c r="B98" s="180" t="s">
        <v>503</v>
      </c>
      <c r="C98" s="180"/>
      <c r="D98" s="71" t="s">
        <v>504</v>
      </c>
      <c r="E98" s="71">
        <v>1</v>
      </c>
      <c r="F98" s="64">
        <v>92.00755199999999</v>
      </c>
      <c r="G98" s="20">
        <f t="shared" si="19"/>
        <v>92.00755199999999</v>
      </c>
    </row>
    <row r="99" spans="1:7" ht="13.9" customHeight="1" x14ac:dyDescent="0.25">
      <c r="A99" s="25">
        <v>93</v>
      </c>
      <c r="B99" s="180" t="s">
        <v>696</v>
      </c>
      <c r="C99" s="180"/>
      <c r="D99" s="91" t="s">
        <v>343</v>
      </c>
      <c r="E99" s="91">
        <v>2</v>
      </c>
      <c r="F99" s="20">
        <v>1840.15104</v>
      </c>
      <c r="G99" s="20">
        <f t="shared" ref="G99" si="20">E99*F99</f>
        <v>3680.3020799999999</v>
      </c>
    </row>
    <row r="100" spans="1:7" ht="13.9" customHeight="1" x14ac:dyDescent="0.25">
      <c r="A100" s="25">
        <v>94</v>
      </c>
      <c r="B100" s="180" t="s">
        <v>656</v>
      </c>
      <c r="C100" s="180"/>
      <c r="D100" s="71" t="s">
        <v>343</v>
      </c>
      <c r="E100" s="71">
        <v>2</v>
      </c>
      <c r="F100" s="20">
        <v>632.55192</v>
      </c>
      <c r="G100" s="20">
        <f t="shared" si="0"/>
        <v>1265.10384</v>
      </c>
    </row>
    <row r="101" spans="1:7" ht="13.9" customHeight="1" x14ac:dyDescent="0.25">
      <c r="A101" s="25">
        <v>95</v>
      </c>
      <c r="B101" s="180" t="s">
        <v>679</v>
      </c>
      <c r="C101" s="180"/>
      <c r="D101" s="90" t="s">
        <v>343</v>
      </c>
      <c r="E101" s="90">
        <v>2</v>
      </c>
      <c r="F101" s="20">
        <v>57.504719999999999</v>
      </c>
      <c r="G101" s="20">
        <f t="shared" ref="G101" si="21">E101*F101</f>
        <v>115.00944</v>
      </c>
    </row>
    <row r="102" spans="1:7" ht="13.9" customHeight="1" x14ac:dyDescent="0.25">
      <c r="A102" s="25">
        <v>96</v>
      </c>
      <c r="B102" s="181" t="s">
        <v>545</v>
      </c>
      <c r="C102" s="182"/>
      <c r="D102" s="71" t="s">
        <v>343</v>
      </c>
      <c r="E102" s="71">
        <v>1</v>
      </c>
      <c r="F102" s="20">
        <v>115.00944</v>
      </c>
      <c r="G102" s="20">
        <f>E102*F102</f>
        <v>115.00944</v>
      </c>
    </row>
    <row r="103" spans="1:7" ht="15.75" customHeight="1" x14ac:dyDescent="0.25">
      <c r="A103" s="191" t="s">
        <v>5</v>
      </c>
      <c r="B103" s="192"/>
      <c r="C103" s="192"/>
      <c r="D103" s="192"/>
      <c r="E103" s="192"/>
      <c r="F103" s="193"/>
      <c r="G103" s="2">
        <f>SUM(G7:G102)+G102</f>
        <v>257225.77191200003</v>
      </c>
    </row>
    <row r="104" spans="1:7" ht="20.25" customHeight="1" x14ac:dyDescent="0.25"/>
    <row r="105" spans="1:7" ht="27.2" customHeight="1" x14ac:dyDescent="0.25">
      <c r="A105" s="194" t="s">
        <v>350</v>
      </c>
      <c r="B105" s="194"/>
      <c r="C105" s="194"/>
      <c r="D105" s="194"/>
      <c r="E105" s="194"/>
      <c r="F105" s="194"/>
      <c r="G105" s="6">
        <f>G103*0.1</f>
        <v>25722.577191200005</v>
      </c>
    </row>
    <row r="106" spans="1:7" ht="20.25" customHeight="1" x14ac:dyDescent="0.25">
      <c r="A106" s="31" t="s">
        <v>469</v>
      </c>
      <c r="G106" s="19">
        <f>G103+G105</f>
        <v>282948.34910320002</v>
      </c>
    </row>
    <row r="107" spans="1:7" ht="13.9" customHeight="1" x14ac:dyDescent="0.25">
      <c r="A107" s="32"/>
    </row>
    <row r="108" spans="1:7" ht="13.9" customHeight="1" x14ac:dyDescent="0.25">
      <c r="E108" t="s">
        <v>739</v>
      </c>
    </row>
  </sheetData>
  <mergeCells count="106">
    <mergeCell ref="B68:C68"/>
    <mergeCell ref="B13:C13"/>
    <mergeCell ref="E1:G1"/>
    <mergeCell ref="B2:G2"/>
    <mergeCell ref="A5:A6"/>
    <mergeCell ref="B5:C6"/>
    <mergeCell ref="D5:D6"/>
    <mergeCell ref="E5:E6"/>
    <mergeCell ref="F5:F6"/>
    <mergeCell ref="G5:G6"/>
    <mergeCell ref="B7:C7"/>
    <mergeCell ref="B8:C8"/>
    <mergeCell ref="B10:C10"/>
    <mergeCell ref="B11:C11"/>
    <mergeCell ref="B12:C12"/>
    <mergeCell ref="B9:C9"/>
    <mergeCell ref="B27:C27"/>
    <mergeCell ref="B15:C15"/>
    <mergeCell ref="B16:C16"/>
    <mergeCell ref="B17:C17"/>
    <mergeCell ref="B19:C19"/>
    <mergeCell ref="B20:C20"/>
    <mergeCell ref="B21:C21"/>
    <mergeCell ref="B23:C23"/>
    <mergeCell ref="B58:C58"/>
    <mergeCell ref="B24:C24"/>
    <mergeCell ref="B25:C25"/>
    <mergeCell ref="B18:C18"/>
    <mergeCell ref="B22:C22"/>
    <mergeCell ref="B36:C36"/>
    <mergeCell ref="B28:C28"/>
    <mergeCell ref="B29:C29"/>
    <mergeCell ref="B30:C30"/>
    <mergeCell ref="B31:C31"/>
    <mergeCell ref="B32:C32"/>
    <mergeCell ref="B33:C33"/>
    <mergeCell ref="B34:C34"/>
    <mergeCell ref="B35:C35"/>
    <mergeCell ref="B38:C38"/>
    <mergeCell ref="B39:C39"/>
    <mergeCell ref="B46:C46"/>
    <mergeCell ref="B43:C43"/>
    <mergeCell ref="B44:C44"/>
    <mergeCell ref="B42:C42"/>
    <mergeCell ref="B49:C49"/>
    <mergeCell ref="B57:C57"/>
    <mergeCell ref="B56:C56"/>
    <mergeCell ref="B52:C52"/>
    <mergeCell ref="B79:C79"/>
    <mergeCell ref="B70:C70"/>
    <mergeCell ref="B71:C71"/>
    <mergeCell ref="B72:C72"/>
    <mergeCell ref="B73:C73"/>
    <mergeCell ref="B75:C75"/>
    <mergeCell ref="B76:C76"/>
    <mergeCell ref="B77:C77"/>
    <mergeCell ref="B78:C78"/>
    <mergeCell ref="B95:C95"/>
    <mergeCell ref="B80:C80"/>
    <mergeCell ref="B81:C81"/>
    <mergeCell ref="B82:C82"/>
    <mergeCell ref="B87:C87"/>
    <mergeCell ref="B88:C88"/>
    <mergeCell ref="B84:C84"/>
    <mergeCell ref="B89:C89"/>
    <mergeCell ref="B90:C90"/>
    <mergeCell ref="B91:C91"/>
    <mergeCell ref="B92:C92"/>
    <mergeCell ref="B94:C94"/>
    <mergeCell ref="B93:C93"/>
    <mergeCell ref="B83:C83"/>
    <mergeCell ref="B86:C86"/>
    <mergeCell ref="B85:C85"/>
    <mergeCell ref="A103:F103"/>
    <mergeCell ref="A105:F105"/>
    <mergeCell ref="B96:C96"/>
    <mergeCell ref="B97:C97"/>
    <mergeCell ref="B98:C98"/>
    <mergeCell ref="B100:C100"/>
    <mergeCell ref="B102:C102"/>
    <mergeCell ref="B101:C101"/>
    <mergeCell ref="B99:C99"/>
    <mergeCell ref="B14:C14"/>
    <mergeCell ref="B40:C40"/>
    <mergeCell ref="B37:C37"/>
    <mergeCell ref="B47:C47"/>
    <mergeCell ref="B48:C48"/>
    <mergeCell ref="B45:C45"/>
    <mergeCell ref="B67:C67"/>
    <mergeCell ref="B51:C51"/>
    <mergeCell ref="B74:C74"/>
    <mergeCell ref="B26:C26"/>
    <mergeCell ref="B69:C69"/>
    <mergeCell ref="B41:C41"/>
    <mergeCell ref="B66:C66"/>
    <mergeCell ref="B50:C50"/>
    <mergeCell ref="B53:C53"/>
    <mergeCell ref="B54:C54"/>
    <mergeCell ref="B55:C55"/>
    <mergeCell ref="B60:C60"/>
    <mergeCell ref="B62:C62"/>
    <mergeCell ref="B63:C63"/>
    <mergeCell ref="B61:C61"/>
    <mergeCell ref="B64:C64"/>
    <mergeCell ref="B65:C65"/>
    <mergeCell ref="B59:C59"/>
  </mergeCells>
  <pageMargins left="0.70866141732283472" right="0.70866141732283472" top="0.35433070866141736" bottom="0.35433070866141736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Нормы расчет</vt:lpstr>
      <vt:lpstr>нормативы ОС new</vt:lpstr>
      <vt:lpstr>нормативы канцелярия</vt:lpstr>
      <vt:lpstr>нормативы хозяйственные</vt:lpstr>
      <vt:lpstr>'нормативы канцелярия'!Область_печати</vt:lpstr>
      <vt:lpstr>'нормативы ОС new'!Область_печати</vt:lpstr>
      <vt:lpstr>'нормативы хозяйственные'!Область_печати</vt:lpstr>
      <vt:lpstr>'Нормы расчет'!Область_печати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2025-07-08T11:04:27Z</dcterms:modified>
</cp:coreProperties>
</file>